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Munkafüzet"/>
  <bookViews>
    <workbookView xWindow="9372" yWindow="65524" windowWidth="12672" windowHeight="9372" activeTab="7"/>
  </bookViews>
  <sheets>
    <sheet name="össz" sheetId="1" r:id="rId1"/>
    <sheet name="Inform tel" sheetId="2" r:id="rId2"/>
    <sheet name="behat" sheetId="3" r:id="rId3"/>
    <sheet name="CCTV " sheetId="4" r:id="rId4"/>
    <sheet name="CATV" sheetId="5" r:id="rId5"/>
    <sheet name="HANG" sheetId="6" r:id="rId6"/>
    <sheet name="Belép" sheetId="7" r:id="rId7"/>
    <sheet name="csövezés" sheetId="8" r:id="rId8"/>
  </sheets>
  <externalReferences>
    <externalReference r:id="rId11"/>
  </externalReferences>
  <definedNames>
    <definedName name="D">#REF!</definedName>
    <definedName name="_xlnm.Print_Area" localSheetId="2">'behat'!$A$1:$G$18</definedName>
    <definedName name="_xlnm.Print_Area" localSheetId="6">'Belép'!$A$1:$G$24</definedName>
    <definedName name="_xlnm.Print_Area" localSheetId="4">'CATV'!$A$1:$G$23</definedName>
    <definedName name="_xlnm.Print_Area" localSheetId="3">'CCTV '!$A$1:$G$17</definedName>
    <definedName name="_xlnm.Print_Area" localSheetId="7">'csövezés'!$A$1:$G$18</definedName>
    <definedName name="_xlnm.Print_Area" localSheetId="5">'HANG'!$A$1:$G$12</definedName>
    <definedName name="_xlnm.Print_Area" localSheetId="1">'Inform tel'!$A$1:$G$45</definedName>
  </definedNames>
  <calcPr fullCalcOnLoad="1"/>
</workbook>
</file>

<file path=xl/sharedStrings.xml><?xml version="1.0" encoding="utf-8"?>
<sst xmlns="http://schemas.openxmlformats.org/spreadsheetml/2006/main" count="347" uniqueCount="228">
  <si>
    <t xml:space="preserve">Kiss Gábor </t>
  </si>
  <si>
    <t>Ssz.</t>
  </si>
  <si>
    <t>Munkadíj összesen:</t>
  </si>
  <si>
    <t>Anyag összesen:</t>
  </si>
  <si>
    <t xml:space="preserve">Megnevezés </t>
  </si>
  <si>
    <t>Menny</t>
  </si>
  <si>
    <t>Anyag</t>
  </si>
  <si>
    <t>Díj</t>
  </si>
  <si>
    <t>ssz</t>
  </si>
  <si>
    <t>1 U magas blank panel az üres helyekre</t>
  </si>
  <si>
    <t>Mérések</t>
  </si>
  <si>
    <t>Hálózat bemérés, jegyzőkönyv</t>
  </si>
  <si>
    <t>Mindösszesen</t>
  </si>
  <si>
    <t>Rendszerek</t>
  </si>
  <si>
    <t>UTP kábel kifejtés rendezőben</t>
  </si>
  <si>
    <t>UTP patch kábel 1 m</t>
  </si>
  <si>
    <t>UTP lengő kábel 3 m</t>
  </si>
  <si>
    <t>UTP kábel, patch kábelek, szerelés</t>
  </si>
  <si>
    <t>19" 1 U gyűrűs panel, vízszintes kábelrendező</t>
  </si>
  <si>
    <t>Aktív eszközök</t>
  </si>
  <si>
    <t>Összesen</t>
  </si>
  <si>
    <t>Patch panelek</t>
  </si>
  <si>
    <t>Anyag e.ár</t>
  </si>
  <si>
    <t>Díj e.ár</t>
  </si>
  <si>
    <t>Nettó vállalási ár:</t>
  </si>
  <si>
    <t>Csövezés</t>
  </si>
  <si>
    <t>Megnevezés</t>
  </si>
  <si>
    <t>Munkadíj</t>
  </si>
  <si>
    <t>Áramköri kismegszakító (pl. LEXIC DX 003270 C sínre pattintható kismegszakító, 16 A-es)</t>
  </si>
  <si>
    <t>Video figyelő rendszer</t>
  </si>
  <si>
    <t>Anyag eár</t>
  </si>
  <si>
    <t>Díj eár</t>
  </si>
  <si>
    <t xml:space="preserve">Anyag </t>
  </si>
  <si>
    <t xml:space="preserve">Díj </t>
  </si>
  <si>
    <t>Informatika, telefon rendszer</t>
  </si>
  <si>
    <t xml:space="preserve">Anyag  </t>
  </si>
  <si>
    <t xml:space="preserve">Díj  </t>
  </si>
  <si>
    <t>UTP patch kábel 2 m</t>
  </si>
  <si>
    <t>Cat5 24 portos UTP patch panel 1 U 110IDC, kábelek végződtetése a patch panelon</t>
  </si>
  <si>
    <t>Rendező szekrények</t>
  </si>
  <si>
    <t>Rack szekrény szerelés, tartozék, csavarkészlet</t>
  </si>
  <si>
    <t xml:space="preserve">220V-os csatlakozó sáv, 6 csatlakozóval, </t>
  </si>
  <si>
    <t>Szünetmentes áramforrások</t>
  </si>
  <si>
    <t>Rendszerintegráció</t>
  </si>
  <si>
    <t>Videó megfigyelő rendszer</t>
  </si>
  <si>
    <t>Csatlakozók, toldók, felszerelő kitek, konzolok, egyéb rezsianyagok</t>
  </si>
  <si>
    <t>ISDN 50 portos telefonos rendező</t>
  </si>
  <si>
    <t xml:space="preserve">CAT5e UTP fali kábel, csatornába, védőcsőbe behúzással </t>
  </si>
  <si>
    <t xml:space="preserve"> </t>
  </si>
  <si>
    <t>Behatolásjelző rendszer</t>
  </si>
  <si>
    <t>Ssz</t>
  </si>
  <si>
    <t>6x0.22+S árnyékolt vagyonvédelmi vezeték</t>
  </si>
  <si>
    <t>Szerelési segédanyagok</t>
  </si>
  <si>
    <t>Alépítmény</t>
  </si>
  <si>
    <t>Az eredeti állapot helyre állítása pl. aszfalt, járda, vagy fal áttörése esetén.</t>
  </si>
  <si>
    <t>ÁFA</t>
  </si>
  <si>
    <t>Bruttó vállalási ár</t>
  </si>
  <si>
    <t>DSC kültéri hangjelző</t>
  </si>
  <si>
    <t>Fali kiállás kamerák és egyéb számára</t>
  </si>
  <si>
    <t>1.1</t>
  </si>
  <si>
    <t>2</t>
  </si>
  <si>
    <t>2.2</t>
  </si>
  <si>
    <t>2.3</t>
  </si>
  <si>
    <t>7</t>
  </si>
  <si>
    <t>7.1</t>
  </si>
  <si>
    <t>Árazatlan Költségvetési főösszesítő (HUF)</t>
  </si>
  <si>
    <t>Megrendelő:</t>
  </si>
  <si>
    <t xml:space="preserve">Munka megnezése :          </t>
  </si>
  <si>
    <t xml:space="preserve">Készült:                                                                      </t>
  </si>
  <si>
    <t>Készítette:</t>
  </si>
  <si>
    <t>Csövezés (gyengeáram)</t>
  </si>
  <si>
    <t>Aláírás</t>
  </si>
  <si>
    <t>Cat5 UTP 1xRJ45-ös végpont, szereléssel (sorlókeretbe illeszkedő mechanizmus), fedlappal, Valena keret díszítőcsíkkal, fehér</t>
  </si>
  <si>
    <t>1</t>
  </si>
  <si>
    <t>1.2</t>
  </si>
  <si>
    <t>1.3</t>
  </si>
  <si>
    <t>1.4</t>
  </si>
  <si>
    <t>1.5</t>
  </si>
  <si>
    <t>1.6</t>
  </si>
  <si>
    <t>1.7</t>
  </si>
  <si>
    <t>1.8</t>
  </si>
  <si>
    <t>2.1</t>
  </si>
  <si>
    <t>3.1</t>
  </si>
  <si>
    <t>3.2</t>
  </si>
  <si>
    <t>3.3</t>
  </si>
  <si>
    <t>3.4</t>
  </si>
  <si>
    <t>1.9</t>
  </si>
  <si>
    <t>1.10</t>
  </si>
  <si>
    <t>DSC CY-44Q beltéri hangjelző</t>
  </si>
  <si>
    <t>Cat5 UTP vezeték</t>
  </si>
  <si>
    <t>3x1,5 MT vezeték</t>
  </si>
  <si>
    <t>Rendszerprogramozás, üzembe helyezés, távfelügyeleti csatlakoztatás, oktatás, megvalósulás</t>
  </si>
  <si>
    <t>1.11</t>
  </si>
  <si>
    <t>2.4</t>
  </si>
  <si>
    <t>2.5</t>
  </si>
  <si>
    <t>2.6</t>
  </si>
  <si>
    <t>2.7</t>
  </si>
  <si>
    <t>2.9</t>
  </si>
  <si>
    <t>2.10</t>
  </si>
  <si>
    <t>Gyengeáram Csövezés</t>
  </si>
  <si>
    <t>MÜ III 16, vékonyfalú cső, hajlékony szigetelő védőcső, kemény PVC-ből gyenge mechanikai igénybevételre, szerelt falba, vagy falhoronyba süllyesztetten szerelve elágazó és szerelvénydobozokkal, Ø 23 mm</t>
  </si>
  <si>
    <t>MÜ III 23, vékonyfalú cső, hajlékony szigetelő védőcső, kemény PVC-ből gyenge mechanikai igénybevételre, szerelt falba, vagy falhoronyba süllyesztetten szerelve elágazó és szerelvénydobozokkal, Ø 23 mm</t>
  </si>
  <si>
    <t>MÜ III 36, vékonyfalú cső, hajlékony szigetelő védőcső, kemény PVC-ből gyenge mechanikai igénybevételre, szerelt falba, vagy falhoronyba süllyesztetten szerelve elágazó és szerelvénydobozokkal, Ø 36 mm</t>
  </si>
  <si>
    <t>MT 3x1,5 vezeték</t>
  </si>
  <si>
    <t>Western Digital 4TB 3,5'' Desktop 5400rpm, 64 MB puffer, SATA-600 - Purple</t>
  </si>
  <si>
    <t>4</t>
  </si>
  <si>
    <t>4.1</t>
  </si>
  <si>
    <t>5.1</t>
  </si>
  <si>
    <t>5</t>
  </si>
  <si>
    <t>6.1</t>
  </si>
  <si>
    <t>6.2</t>
  </si>
  <si>
    <t>6.3</t>
  </si>
  <si>
    <t>8</t>
  </si>
  <si>
    <t>8.1</t>
  </si>
  <si>
    <t>9</t>
  </si>
  <si>
    <t>9.1</t>
  </si>
  <si>
    <r>
      <t xml:space="preserve">Cat5 UTP 2xRJ45-ös végpont, szereléssel (sorlókeretbe illeszkedő mechanizmus), fedlappal, </t>
    </r>
    <r>
      <rPr>
        <b/>
        <sz val="10"/>
        <rFont val="Times New Roman"/>
        <family val="1"/>
      </rPr>
      <t xml:space="preserve"> Valena </t>
    </r>
    <r>
      <rPr>
        <sz val="10"/>
        <rFont val="Times New Roman"/>
        <family val="1"/>
      </rPr>
      <t>keret fehér díszítőcsíkkal, fehér</t>
    </r>
  </si>
  <si>
    <t>4029 Debrecen, Csapó utca 92.</t>
  </si>
  <si>
    <t>8.2</t>
  </si>
  <si>
    <t>Telefon hálózat</t>
  </si>
  <si>
    <t>Telefon törzskábel végződtetése ISDN patch panelra, Krone rendezőkre</t>
  </si>
  <si>
    <t>Krone rendező, LSA-PLUS modulokkal 50 érpárra</t>
  </si>
  <si>
    <t>analóg készülék</t>
  </si>
  <si>
    <t>Analóg Telefonközpont</t>
  </si>
  <si>
    <t>Telefonos lengő kábel 3 m, RJ45-RJ11 telefon készülékekhez</t>
  </si>
  <si>
    <t>MT3*1,5 kábel</t>
  </si>
  <si>
    <t>Anyag öszesen:</t>
  </si>
  <si>
    <t>Díj összesen</t>
  </si>
  <si>
    <t>Ajánlati ár mindösszesen</t>
  </si>
  <si>
    <t>Audiovizuális csatlakozás</t>
  </si>
  <si>
    <t>Jack kábel fali aljzathoz ill. dugó a másik végén a projektor csatlakozáshoz kb. 20 m kábellel</t>
  </si>
  <si>
    <t>Mennyezeti projektor konzol (1 m-es)</t>
  </si>
  <si>
    <t>Hang rendszer, projektor kiépítése</t>
  </si>
  <si>
    <t>HSM 2108, 8 zónás bővítő modul szabotázsvédett, zárható fémdobozban, tápegységgel, akkumulátorral</t>
  </si>
  <si>
    <t>HS2 LCD szöveges kezelő kijelző billentyűzet</t>
  </si>
  <si>
    <t>DSC NEO 2032, 8 (alaplapon)-32 zónáig bővíthető programozható központi egység, fémdoboz, DSC-YUASA 12-070 12V 7.0 Ah akkumulátor  + 1db felügyelt Tápegység, szabotázsvédett fémdobozban. 3G 2080 GSM átjelző, TL2803G internetes átjelző, távoli diagnosztikai szoftver</t>
  </si>
  <si>
    <t>Hangrendszer, projektor</t>
  </si>
  <si>
    <t>Cat5 UTP 1xRJ45-ös MOSAIC végpont padlódobozba, szereléssel</t>
  </si>
  <si>
    <t>Analóg telefonközpont, min. 16 db digitális és 32 db analóg mellék, 2 analóg fővonal, 3 db ISDN 2 kezelése, alközponthoz csatlakozó mobilkijáró szükséges</t>
  </si>
  <si>
    <t>3</t>
  </si>
  <si>
    <t>8.3</t>
  </si>
  <si>
    <t>8.4</t>
  </si>
  <si>
    <t>8.5</t>
  </si>
  <si>
    <t xml:space="preserve">D-Link DES-1252 : 48-Port Fast Ethernet (10/100 Mbit/s) L2 Managed Switch  + 2 x SFP and 2 x Combo 1000BASE-T/SFP ports </t>
  </si>
  <si>
    <t>Ventilátor egység, 1 db ventillátor, termosztáttal</t>
  </si>
  <si>
    <t>RG59MIL-C kiváló minőségi osztályú koax kábel</t>
  </si>
  <si>
    <t>Installálás beállítás, oktatás, megval. Dokuemntáció</t>
  </si>
  <si>
    <t>GYENGEÁRAMÚ RENDSZEREK</t>
  </si>
  <si>
    <t>EATON 5P 1550i 1100W szürke rack 1U szünetmentes tápegység  /BD1-be</t>
  </si>
  <si>
    <t>Digitális, kijelzős rendszerkészülék telefon alközponthoz</t>
  </si>
  <si>
    <t>Dokumentáció, üzembe helyezés, installáció, oktatás</t>
  </si>
  <si>
    <t xml:space="preserve">telepítés, üzembehelyezés, </t>
  </si>
  <si>
    <t>DSC LC-100 PIR passzív infravörös mozgásérzékelő, LC-MBS infratartóval</t>
  </si>
  <si>
    <t>TV</t>
  </si>
  <si>
    <t>Menny.</t>
  </si>
  <si>
    <t>GHV 830A helyi tápl. Házerősítő F csatlakozóval,   29 dBuV</t>
  </si>
  <si>
    <t>AFC1211, Leágazó 1-es 12dB kicsatolással</t>
  </si>
  <si>
    <t>VFC 1219-es 12 osztó</t>
  </si>
  <si>
    <t>VFC 1281 8-as osztó</t>
  </si>
  <si>
    <t>VFC 0631 3-as osztó</t>
  </si>
  <si>
    <t>F típusú csatlakozó RG6</t>
  </si>
  <si>
    <t>F típusú csatlakozó RG11</t>
  </si>
  <si>
    <t>RG11 koaxkábel acélmaggal</t>
  </si>
  <si>
    <t>RG6 koaxkábel 3szorosan árnyékolt</t>
  </si>
  <si>
    <t>Video modulátor ( egy oldalsávos, CCIR, UHF sávos ), közösítő szűrő, modulátor tápegység külön dobozban</t>
  </si>
  <si>
    <t>Egyéb segédanyag (75 Ohmos lezáró -  6 db, csavar)</t>
  </si>
  <si>
    <t>Beüzemelés, élesztés a szükséges RF mérések</t>
  </si>
  <si>
    <t>Opció</t>
  </si>
  <si>
    <r>
      <t xml:space="preserve">Kábelárok ásás, földben nyomvonal kiépítése </t>
    </r>
    <r>
      <rPr>
        <b/>
        <u val="single"/>
        <sz val="10"/>
        <rFont val="Times New Roman"/>
        <family val="1"/>
      </rPr>
      <t>(csak kézi erővel)</t>
    </r>
    <r>
      <rPr>
        <sz val="10"/>
        <rFont val="Times New Roman"/>
        <family val="1"/>
      </rPr>
      <t xml:space="preserve">, a határvonalak kijelölésével, földkitermeléssel, visszatöltéssel, döngöléssel -1 m mélységben, 0.4 m árokszélességben, kábeljelző szalaggal stb. </t>
    </r>
  </si>
  <si>
    <t>PVC 36-os merev szigetelő védőcső, kemény, sima PVC-ből, elhelyezése földárokban széthordással, karmantyús toldásokkal, földben vezetve, Ø 40 mm, -0.8 m mélységben</t>
  </si>
  <si>
    <r>
      <t xml:space="preserve">Meglévő akna és csőátvezetések </t>
    </r>
    <r>
      <rPr>
        <b/>
        <u val="single"/>
        <sz val="10"/>
        <rFont val="Times New Roman"/>
        <family val="1"/>
      </rPr>
      <t>kézi felderítése</t>
    </r>
  </si>
  <si>
    <t xml:space="preserve">Fali beállás </t>
  </si>
  <si>
    <t>VFC 0741 4-es osztó</t>
  </si>
  <si>
    <t xml:space="preserve">Hikvision DS-7216HGHI-SH TurboHD DVR, 16 csatornás Turbo HD DVR; tribrid: 16 db analóg vagy Turbo HD valamint további 2 db IP kamera rögzítése; H.264 és dual stream tömörítés; 1080p (1920x1080) felbontás; 12fps@1080p; 1 HDMI (1920x1080), 1 VGA (1920x1080); 4/1 audio be/ki; 2 USB; 1db Gbit Ethernet LAN; RS-485; egyidejű többszálas visszajátszás; mozgásérzékelés; privát zónák; szabotázs; digitális zoom; smart search; magyar menü; előlapi gombok nélkül; HDD nélkül (max 2db) </t>
  </si>
  <si>
    <t xml:space="preserve">digitális irodai készülék </t>
  </si>
  <si>
    <t>Ubiquiti UniFi UAP-LR (nagy hatótávú, 802.11b/g/n 300Mbps), N2574 beltéri Access Point, fali tartókonzol, PoE táp, PoE adapter kábel</t>
  </si>
  <si>
    <t>5.2</t>
  </si>
  <si>
    <t>5.3</t>
  </si>
  <si>
    <t>1.12</t>
  </si>
  <si>
    <t>1.13</t>
  </si>
  <si>
    <t>EKINOXE kiselosztó doboz kismegszakítók számára (6 modulos) feszültségmenetesítő kapcsolóval, csavaros rögzítésű fedéllel, kulcsos zárral, C sínnel felszereléssel, a 230 V-s tápellátás bekötésével</t>
  </si>
  <si>
    <t>Zárható fém szekrény kábelbevezetőkkel 100*200*400 méretű (TVF),</t>
  </si>
  <si>
    <t>Zárható fém szekrény kábelbevezetőkkel 100*200*200 méretű (TV11),</t>
  </si>
  <si>
    <r>
      <t>Hikvision Hikvision DS-2CE16D1T-IR3Z, 2 MP THD motoros zoom IR csőkamera; OSD menüvel, Valós Day/Night Turbo HD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>motoros zoom kültéri</t>
    </r>
    <r>
      <rPr>
        <sz val="10"/>
        <rFont val="Times New Roman"/>
        <family val="1"/>
      </rPr>
      <t xml:space="preserve"> IR LED csőkamera; 1/2.7" Progressive Scan CMOS; 1080p@25fps; 40m kivilágítása; Smart IR; dWDR; OSD menü; 0.01lux@F1.2; 2.8-12mm motoros optika; -40°C ~ +60°C; 12VDC </t>
    </r>
  </si>
  <si>
    <t>FM102BR Felületre szerelhető nyitásérzékelő</t>
  </si>
  <si>
    <t>Támadásjelző nyomógomb</t>
  </si>
  <si>
    <t xml:space="preserve">MÉDIA SZERVER (Multimédiás PC, DVD, TV tuner kártya, 8 GB RAM, 1 TB HDD, 19" LCD monitor, op. Rendszer Win10, és a szükséges kiegészítők) </t>
  </si>
  <si>
    <r>
      <t xml:space="preserve">Csatlakozó felület
Gyengeáramú csatlakozó felület oldalfalra szerelve (1xHDMI, 1xRJ45, 1x 230V, XLR mobil hangrendszer részére, 3,5 mm sztereó jack csatlakozás-aljzat ) a szükséges patch kábelekkel, </t>
    </r>
    <r>
      <rPr>
        <u val="single"/>
        <sz val="10"/>
        <rFont val="Times New Roman"/>
        <family val="1"/>
      </rPr>
      <t>előadó számára</t>
    </r>
  </si>
  <si>
    <r>
      <t xml:space="preserve">Mennyezeti csatlakozó AV felület (1xHDMI, 1xRJ45, 1x 230V) a szükséges patch kábelekkel, </t>
    </r>
    <r>
      <rPr>
        <u val="single"/>
        <sz val="10"/>
        <rFont val="Times New Roman"/>
        <family val="1"/>
      </rPr>
      <t>Projektor számára</t>
    </r>
  </si>
  <si>
    <t>Nyíregyháza Megyei Jogú</t>
  </si>
  <si>
    <t>Város Önkormányzata</t>
  </si>
  <si>
    <t>A TOP-6.1.4-15 Társadalmi és környezeti szempontból fenntartható turizmusfejlesztés című pályázat keretében, a Nyíregyházi Állatpark látogatóközpontjának fejlesztése</t>
  </si>
  <si>
    <t>Beléptető rendszer</t>
  </si>
  <si>
    <t>SOYAL AR-331HBR olvasó vezérlő , 7cm-es olvasási távolság</t>
  </si>
  <si>
    <t>SOYAL AR-331U-S segédolvasó , 7cm-es olvasási távolság</t>
  </si>
  <si>
    <t>SOYAL BP-W15-2400  12V tápegység , akku</t>
  </si>
  <si>
    <t>CQR/FP2/GR  ablakos vésznyitó, zöld</t>
  </si>
  <si>
    <t>Egyéb eszközök</t>
  </si>
  <si>
    <t>SOYAL-SENTRY USB-RS485 converter PROT</t>
  </si>
  <si>
    <t>SOYAL AR-716E vezérlő/RS485-re</t>
  </si>
  <si>
    <t>Kártya programozó USB interfésszel PC-hez</t>
  </si>
  <si>
    <t xml:space="preserve">SOYAL AR-2561RL Proximity kártya, 1,8 mm vastagságú </t>
  </si>
  <si>
    <t>Kábel Cat5 UTP, adatvonal RS485</t>
  </si>
  <si>
    <t>2x1,5 MT kábel tápellátás kiépítése zárakhoz vezérlőktől, tápegységtől vezérlőkig</t>
  </si>
  <si>
    <t>2.8</t>
  </si>
  <si>
    <t>Egyéb szerelési anyagok</t>
  </si>
  <si>
    <t>Hardver szerelés, paraméterezés, Hardver rendszerindítás</t>
  </si>
  <si>
    <t>Program telepítés, paraméterezés</t>
  </si>
  <si>
    <t>2.11</t>
  </si>
  <si>
    <t>Oktatás</t>
  </si>
  <si>
    <t>Megjegyzés: a kamerák kinézetét a kivitelezőnek a Megrendelővel és építésszel egyeztetni kell kivitelezés előtt!</t>
  </si>
  <si>
    <t>2017.01.hó</t>
  </si>
  <si>
    <t>19" fali rack szekrény 27 U (1300x600x800 mm), kulccsal nyitható,  plexiajtó,  tartóprofillal (BD)</t>
  </si>
  <si>
    <t>D-Link 24 10/100/1000 Base-T port with 4 x 1000Base-T /SFP ports</t>
  </si>
  <si>
    <t>Qf 5x4x0,4-es telefon törzskábel a BD és telefonközpont között</t>
  </si>
  <si>
    <r>
      <t xml:space="preserve">Hikvision Hikvision DS-2CE56D1T-IR3Z(2,8-12 mm), 2 MP, Valós Day/Night Turbo HD </t>
    </r>
    <r>
      <rPr>
        <b/>
        <u val="single"/>
        <sz val="10"/>
        <rFont val="Times New Roman"/>
        <family val="1"/>
      </rPr>
      <t>motoros zoom beltéri</t>
    </r>
    <r>
      <rPr>
        <sz val="10"/>
        <rFont val="Times New Roman"/>
        <family val="1"/>
      </rPr>
      <t xml:space="preserve"> IR LED dómkamera; 1/2.7" Progressive Scan CMOS; 1080p@25fps; 20m kivilágítása; Smart IR; dWDR; OSD menü; 0.1lux@F1.2; 2.8mm optika; AWB, AGC, BLC; -40°C ~ +60°C; 12VDC </t>
    </r>
  </si>
  <si>
    <r>
      <t xml:space="preserve">Véglezárós fali szerelvény kis csillapítású (csillagpontos hálózathoz), átl. 1,5 dB, hozzávaló fedlappal, sorolókeretbe építhető, </t>
    </r>
    <r>
      <rPr>
        <b/>
        <sz val="10"/>
        <rFont val="Times New Roman"/>
        <family val="1"/>
      </rPr>
      <t>Valena</t>
    </r>
    <r>
      <rPr>
        <sz val="10"/>
        <rFont val="Times New Roman"/>
        <family val="1"/>
      </rPr>
      <t xml:space="preserve"> tipus</t>
    </r>
  </si>
  <si>
    <t>1.14</t>
  </si>
  <si>
    <t>1.15</t>
  </si>
  <si>
    <t>Szerelhető HDMI réz kábel</t>
  </si>
  <si>
    <t>*Megj: a DLP csatorna 105x65 (osztott) az informatikai végpontok részére és a 100x60-as kábeltálca a villamos tervben van kiírva.</t>
  </si>
  <si>
    <t>TV hálózat</t>
  </si>
  <si>
    <t>Beléptető</t>
  </si>
  <si>
    <t>SOYAL AR-701 szoftvercsomag, munkaidő nyílvántartással</t>
  </si>
  <si>
    <t xml:space="preserve">ABLOY DC210 ajtóbehúzó karral egyszárnyú ajtóra (csak beltérben alkalmazható!)   </t>
  </si>
  <si>
    <t xml:space="preserve">ABLOY DC210 ajtóbehúzó karral kétszárnyú ajtóra, sorrendvezérlővel (csak beltérben alkalmazható!)   </t>
  </si>
  <si>
    <t>SOYAL AR-EL-300A Elektromos 12V mg.zár, feszültségre nyíló, 580 mA áramfelvétel, (1 db Inverz zár legyen ebből, egy a GEZE szerkezettel együtt kell működjön)</t>
  </si>
  <si>
    <t>4400 Nyíregyháza, Kossuth tér 1. sz.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</si>
</sst>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db&quot;"/>
    <numFmt numFmtId="165" formatCode="#,##0&quot; m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Ft&quot;"/>
    <numFmt numFmtId="175" formatCode="#,##0\ &quot;Ft&quot;"/>
    <numFmt numFmtId="176" formatCode="#,##0.\-&quot;Ft&quot;"/>
    <numFmt numFmtId="177" formatCode="#,##0&quot; Ft/km&quot;"/>
    <numFmt numFmtId="178" formatCode="#,##0&quot; km&quot;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#,##0.0\ &quot;Ft&quot;"/>
    <numFmt numFmtId="183" formatCode="[$$-409]#,##0.00"/>
    <numFmt numFmtId="184" formatCode="#&quot; &quot;\d\b"/>
    <numFmt numFmtId="185" formatCode="_-* #,##0.\-\ \F\t"/>
    <numFmt numFmtId="186" formatCode="##&quot; &quot;\d\b"/>
    <numFmt numFmtId="187" formatCode="#,##0&quot; szpó&quot;"/>
    <numFmt numFmtId="188" formatCode="#,##0&quot; klt&quot;"/>
    <numFmt numFmtId="189" formatCode="_-* #,##0.\-\ &quot;Ft&quot;"/>
    <numFmt numFmtId="190" formatCode="#,###&quot; m&quot;"/>
    <numFmt numFmtId="191" formatCode="#,###&quot; db&quot;"/>
    <numFmt numFmtId="192" formatCode="_-* #,##0.0\ &quot;Ft&quot;_-;\-* #,##0.0\ &quot;Ft&quot;_-;_-* &quot;-&quot;??\ &quot;Ft&quot;_-;_-@_-"/>
    <numFmt numFmtId="193" formatCode="_-* #,##0\ &quot;Ft&quot;_-;\-* #,##0\ &quot;Ft&quot;_-;_-* &quot;-&quot;??\ &quot;Ft&quot;_-;_-@_-"/>
    <numFmt numFmtId="194" formatCode="#,###\ &quot;db&quot;"/>
    <numFmt numFmtId="195" formatCode="#,###\ &quot;m&quot;"/>
    <numFmt numFmtId="196" formatCode="###,###,###"/>
    <numFmt numFmtId="197" formatCode="#,###\ &quot;klt&quot;"/>
    <numFmt numFmtId="198" formatCode="#,###\ &quot;ktg&quot;"/>
    <numFmt numFmtId="199" formatCode="[$-40E]yyyy\.\ mmmm\ d\."/>
    <numFmt numFmtId="200" formatCode="#,###&quot; klt&quot;"/>
    <numFmt numFmtId="201" formatCode="_-* #,##0.00&quot; Ft&quot;_-;\-* #,##0.00&quot; Ft&quot;_-;_-* \-??&quot; Ft&quot;_-;_-@_-"/>
  </numFmts>
  <fonts count="34">
    <font>
      <sz val="10"/>
      <name val="Arial CE"/>
      <family val="0"/>
    </font>
    <font>
      <sz val="10"/>
      <color indexed="8"/>
      <name val="MS Sans Serif"/>
      <family val="0"/>
    </font>
    <font>
      <sz val="10"/>
      <name val="Times New Roman CE"/>
      <family val="0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14"/>
      <name val="Times New Roman CE"/>
      <family val="1"/>
    </font>
    <font>
      <b/>
      <sz val="12"/>
      <name val="Times New Roman CE"/>
      <family val="0"/>
    </font>
    <font>
      <sz val="12"/>
      <name val="Times New Roman CE"/>
      <family val="1"/>
    </font>
    <font>
      <i/>
      <sz val="12"/>
      <name val="Times New Roman CE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Helv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 CE"/>
      <family val="0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 Narrow"/>
      <family val="2"/>
    </font>
    <font>
      <sz val="8"/>
      <name val="Arial CE"/>
      <family val="0"/>
    </font>
    <font>
      <b/>
      <u val="single"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3.5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4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27" applyFont="1" applyAlignment="1">
      <alignment vertical="top"/>
      <protection/>
    </xf>
    <xf numFmtId="0" fontId="3" fillId="0" borderId="0" xfId="24" applyFont="1" applyAlignment="1">
      <alignment vertical="top"/>
      <protection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" xfId="27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left" vertical="top" wrapText="1"/>
      <protection/>
    </xf>
    <xf numFmtId="0" fontId="12" fillId="0" borderId="1" xfId="15" applyFont="1" applyBorder="1">
      <alignment/>
      <protection/>
    </xf>
    <xf numFmtId="0" fontId="12" fillId="0" borderId="1" xfId="27" applyFont="1" applyBorder="1" applyAlignment="1">
      <alignment horizontal="center" vertical="center"/>
      <protection/>
    </xf>
    <xf numFmtId="0" fontId="12" fillId="0" borderId="1" xfId="24" applyFont="1" applyFill="1" applyBorder="1" applyAlignment="1" applyProtection="1">
      <alignment horizontal="center" vertical="center"/>
      <protection locked="0"/>
    </xf>
    <xf numFmtId="5" fontId="12" fillId="0" borderId="1" xfId="24" applyNumberFormat="1" applyFont="1" applyFill="1" applyBorder="1" applyAlignment="1">
      <alignment horizontal="center" vertical="center" wrapText="1"/>
      <protection/>
    </xf>
    <xf numFmtId="175" fontId="3" fillId="0" borderId="1" xfId="0" applyNumberFormat="1" applyFont="1" applyBorder="1" applyAlignment="1">
      <alignment horizontal="center" vertical="center" wrapText="1"/>
    </xf>
    <xf numFmtId="5" fontId="3" fillId="0" borderId="1" xfId="24" applyNumberFormat="1" applyFont="1" applyBorder="1" applyAlignment="1">
      <alignment horizontal="right" vertical="center" wrapText="1"/>
      <protection/>
    </xf>
    <xf numFmtId="175" fontId="3" fillId="0" borderId="1" xfId="30" applyNumberFormat="1" applyFont="1" applyBorder="1" applyAlignment="1">
      <alignment horizontal="right" vertical="center"/>
    </xf>
    <xf numFmtId="0" fontId="3" fillId="0" borderId="1" xfId="15" applyFont="1" applyBorder="1" applyAlignment="1">
      <alignment vertical="center" wrapText="1"/>
      <protection/>
    </xf>
    <xf numFmtId="0" fontId="3" fillId="0" borderId="1" xfId="0" applyFont="1" applyBorder="1" applyAlignment="1">
      <alignment/>
    </xf>
    <xf numFmtId="0" fontId="3" fillId="0" borderId="1" xfId="15" applyFont="1" applyFill="1" applyBorder="1" applyAlignment="1">
      <alignment horizontal="left" vertical="top" wrapText="1"/>
      <protection/>
    </xf>
    <xf numFmtId="0" fontId="3" fillId="0" borderId="1" xfId="15" applyFont="1" applyBorder="1" applyAlignment="1">
      <alignment vertical="top"/>
      <protection/>
    </xf>
    <xf numFmtId="0" fontId="12" fillId="0" borderId="1" xfId="24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5" fontId="3" fillId="0" borderId="1" xfId="15" applyNumberFormat="1" applyFont="1" applyBorder="1" applyAlignment="1">
      <alignment vertical="center" wrapText="1"/>
      <protection/>
    </xf>
    <xf numFmtId="175" fontId="3" fillId="0" borderId="1" xfId="3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wrapText="1"/>
    </xf>
    <xf numFmtId="0" fontId="1" fillId="0" borderId="0" xfId="15">
      <alignment/>
      <protection/>
    </xf>
    <xf numFmtId="175" fontId="3" fillId="0" borderId="1" xfId="30" applyNumberFormat="1" applyFont="1" applyBorder="1" applyAlignment="1">
      <alignment vertical="center"/>
    </xf>
    <xf numFmtId="5" fontId="3" fillId="0" borderId="1" xfId="24" applyNumberFormat="1" applyFont="1" applyBorder="1" applyAlignment="1">
      <alignment horizontal="center" vertical="center" wrapText="1"/>
      <protection/>
    </xf>
    <xf numFmtId="0" fontId="3" fillId="0" borderId="1" xfId="15" applyFont="1" applyBorder="1">
      <alignment/>
      <protection/>
    </xf>
    <xf numFmtId="0" fontId="1" fillId="0" borderId="0" xfId="15" applyAlignment="1">
      <alignment vertical="top"/>
      <protection/>
    </xf>
    <xf numFmtId="175" fontId="3" fillId="0" borderId="1" xfId="15" applyNumberFormat="1" applyFont="1" applyBorder="1" applyAlignment="1">
      <alignment vertical="center"/>
      <protection/>
    </xf>
    <xf numFmtId="0" fontId="3" fillId="0" borderId="1" xfId="15" applyFont="1" applyBorder="1" applyAlignment="1">
      <alignment horizontal="center" vertical="top"/>
      <protection/>
    </xf>
    <xf numFmtId="5" fontId="3" fillId="0" borderId="1" xfId="24" applyNumberFormat="1" applyFont="1" applyBorder="1" applyAlignment="1">
      <alignment vertical="center" wrapText="1"/>
      <protection/>
    </xf>
    <xf numFmtId="0" fontId="0" fillId="0" borderId="0" xfId="15" applyFont="1">
      <alignment/>
      <protection/>
    </xf>
    <xf numFmtId="0" fontId="12" fillId="0" borderId="0" xfId="27" applyFont="1" applyBorder="1" applyAlignment="1">
      <alignment vertical="top"/>
      <protection/>
    </xf>
    <xf numFmtId="0" fontId="12" fillId="0" borderId="0" xfId="15" applyFont="1" applyBorder="1">
      <alignment/>
      <protection/>
    </xf>
    <xf numFmtId="0" fontId="12" fillId="0" borderId="0" xfId="0" applyFont="1" applyBorder="1" applyAlignment="1">
      <alignment/>
    </xf>
    <xf numFmtId="0" fontId="3" fillId="0" borderId="1" xfId="15" applyFont="1" applyBorder="1" applyAlignment="1">
      <alignment horizontal="center" vertical="center" wrapText="1"/>
      <protection/>
    </xf>
    <xf numFmtId="1" fontId="3" fillId="0" borderId="1" xfId="15" applyNumberFormat="1" applyFont="1" applyBorder="1" applyAlignment="1">
      <alignment horizontal="left" vertical="center" wrapText="1"/>
      <protection/>
    </xf>
    <xf numFmtId="0" fontId="3" fillId="0" borderId="0" xfId="15" applyFont="1">
      <alignment/>
      <protection/>
    </xf>
    <xf numFmtId="0" fontId="12" fillId="0" borderId="1" xfId="0" applyFont="1" applyBorder="1" applyAlignment="1">
      <alignment vertical="top" wrapText="1"/>
    </xf>
    <xf numFmtId="0" fontId="17" fillId="0" borderId="0" xfId="15" applyFont="1">
      <alignment/>
      <protection/>
    </xf>
    <xf numFmtId="0" fontId="3" fillId="0" borderId="0" xfId="15" applyFont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" xfId="15" applyFont="1" applyFill="1" applyBorder="1" applyAlignment="1">
      <alignment wrapText="1"/>
      <protection/>
    </xf>
    <xf numFmtId="0" fontId="12" fillId="0" borderId="1" xfId="15" applyFont="1" applyBorder="1" applyAlignment="1">
      <alignment horizontal="center" vertical="center"/>
      <protection/>
    </xf>
    <xf numFmtId="3" fontId="12" fillId="0" borderId="1" xfId="0" applyNumberFormat="1" applyFont="1" applyFill="1" applyBorder="1" applyAlignment="1">
      <alignment vertical="top" wrapText="1"/>
    </xf>
    <xf numFmtId="175" fontId="3" fillId="0" borderId="1" xfId="0" applyNumberFormat="1" applyFont="1" applyBorder="1" applyAlignment="1">
      <alignment vertical="center"/>
    </xf>
    <xf numFmtId="175" fontId="3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/>
    </xf>
    <xf numFmtId="0" fontId="3" fillId="0" borderId="0" xfId="0" applyFont="1" applyFill="1" applyAlignment="1">
      <alignment/>
    </xf>
    <xf numFmtId="5" fontId="3" fillId="0" borderId="1" xfId="24" applyNumberFormat="1" applyFont="1" applyFill="1" applyBorder="1" applyAlignment="1">
      <alignment vertical="center" wrapText="1"/>
      <protection/>
    </xf>
    <xf numFmtId="0" fontId="3" fillId="0" borderId="1" xfId="15" applyFont="1" applyBorder="1" applyAlignment="1">
      <alignment vertical="center"/>
      <protection/>
    </xf>
    <xf numFmtId="0" fontId="12" fillId="0" borderId="1" xfId="15" applyFont="1" applyBorder="1" applyAlignment="1">
      <alignment horizontal="left" vertical="center" wrapText="1"/>
      <protection/>
    </xf>
    <xf numFmtId="0" fontId="12" fillId="0" borderId="0" xfId="15" applyFont="1" applyAlignment="1">
      <alignment horizontal="left" vertical="top"/>
      <protection/>
    </xf>
    <xf numFmtId="0" fontId="12" fillId="0" borderId="1" xfId="24" applyFont="1" applyFill="1" applyBorder="1" applyAlignment="1">
      <alignment horizontal="center" vertical="center"/>
      <protection/>
    </xf>
    <xf numFmtId="175" fontId="12" fillId="0" borderId="1" xfId="24" applyNumberFormat="1" applyFont="1" applyFill="1" applyBorder="1" applyAlignment="1">
      <alignment horizontal="center" vertical="center" wrapText="1"/>
      <protection/>
    </xf>
    <xf numFmtId="164" fontId="3" fillId="0" borderId="1" xfId="24" applyNumberFormat="1" applyFont="1" applyFill="1" applyBorder="1" applyAlignment="1">
      <alignment vertical="top"/>
      <protection/>
    </xf>
    <xf numFmtId="175" fontId="3" fillId="0" borderId="1" xfId="24" applyNumberFormat="1" applyFont="1" applyFill="1" applyBorder="1" applyAlignment="1">
      <alignment vertical="top"/>
      <protection/>
    </xf>
    <xf numFmtId="5" fontId="3" fillId="0" borderId="1" xfId="24" applyNumberFormat="1" applyFont="1" applyFill="1" applyBorder="1" applyAlignment="1">
      <alignment vertical="top"/>
      <protection/>
    </xf>
    <xf numFmtId="0" fontId="3" fillId="0" borderId="2" xfId="24" applyFont="1" applyBorder="1" applyAlignment="1">
      <alignment horizontal="left" vertical="top" wrapText="1"/>
      <protection/>
    </xf>
    <xf numFmtId="175" fontId="3" fillId="0" borderId="1" xfId="24" applyNumberFormat="1" applyFont="1" applyBorder="1" applyAlignment="1" applyProtection="1">
      <alignment horizontal="right" vertical="center" wrapText="1"/>
      <protection locked="0"/>
    </xf>
    <xf numFmtId="175" fontId="3" fillId="0" borderId="1" xfId="24" applyNumberFormat="1" applyFont="1" applyBorder="1" applyAlignment="1" applyProtection="1">
      <alignment vertical="center" wrapText="1"/>
      <protection locked="0"/>
    </xf>
    <xf numFmtId="175" fontId="3" fillId="0" borderId="1" xfId="24" applyNumberFormat="1" applyFont="1" applyFill="1" applyBorder="1" applyAlignment="1" applyProtection="1">
      <alignment horizontal="right" vertical="center" wrapText="1"/>
      <protection locked="0"/>
    </xf>
    <xf numFmtId="175" fontId="3" fillId="0" borderId="1" xfId="24" applyNumberFormat="1" applyFont="1" applyFill="1" applyBorder="1" applyAlignment="1" applyProtection="1">
      <alignment vertical="center" wrapText="1"/>
      <protection locked="0"/>
    </xf>
    <xf numFmtId="175" fontId="3" fillId="0" borderId="1" xfId="24" applyNumberFormat="1" applyFont="1" applyBorder="1" applyAlignment="1">
      <alignment horizontal="right" vertical="center"/>
      <protection/>
    </xf>
    <xf numFmtId="175" fontId="3" fillId="0" borderId="1" xfId="24" applyNumberFormat="1" applyFont="1" applyBorder="1" applyAlignment="1">
      <alignment vertical="center"/>
      <protection/>
    </xf>
    <xf numFmtId="5" fontId="12" fillId="0" borderId="1" xfId="15" applyNumberFormat="1" applyFont="1" applyBorder="1" applyAlignment="1">
      <alignment vertical="center"/>
      <protection/>
    </xf>
    <xf numFmtId="0" fontId="12" fillId="0" borderId="1" xfId="15" applyFont="1" applyBorder="1" applyAlignment="1">
      <alignment vertical="center"/>
      <protection/>
    </xf>
    <xf numFmtId="0" fontId="12" fillId="0" borderId="3" xfId="27" applyFont="1" applyBorder="1" applyAlignment="1">
      <alignment vertical="top"/>
      <protection/>
    </xf>
    <xf numFmtId="175" fontId="3" fillId="0" borderId="4" xfId="15" applyNumberFormat="1" applyFont="1" applyBorder="1" applyAlignment="1">
      <alignment vertical="center"/>
      <protection/>
    </xf>
    <xf numFmtId="0" fontId="12" fillId="0" borderId="4" xfId="15" applyFont="1" applyBorder="1" applyAlignment="1">
      <alignment vertical="center"/>
      <protection/>
    </xf>
    <xf numFmtId="0" fontId="3" fillId="0" borderId="1" xfId="0" applyFont="1" applyBorder="1" applyAlignment="1">
      <alignment vertical="center" wrapText="1"/>
    </xf>
    <xf numFmtId="175" fontId="3" fillId="0" borderId="1" xfId="0" applyNumberFormat="1" applyFont="1" applyBorder="1" applyAlignment="1">
      <alignment horizontal="right" vertical="center"/>
    </xf>
    <xf numFmtId="5" fontId="12" fillId="0" borderId="1" xfId="24" applyNumberFormat="1" applyFont="1" applyBorder="1" applyAlignment="1">
      <alignment horizontal="right" vertical="center"/>
      <protection/>
    </xf>
    <xf numFmtId="0" fontId="3" fillId="0" borderId="1" xfId="0" applyFont="1" applyBorder="1" applyAlignment="1">
      <alignment horizontal="left" vertical="center" wrapText="1"/>
    </xf>
    <xf numFmtId="164" fontId="18" fillId="0" borderId="1" xfId="24" applyNumberFormat="1" applyFont="1" applyBorder="1" applyAlignment="1">
      <alignment vertical="center"/>
      <protection/>
    </xf>
    <xf numFmtId="0" fontId="18" fillId="0" borderId="1" xfId="15" applyFont="1" applyBorder="1" applyAlignment="1">
      <alignment vertical="center"/>
      <protection/>
    </xf>
    <xf numFmtId="164" fontId="19" fillId="0" borderId="1" xfId="15" applyNumberFormat="1" applyFont="1" applyBorder="1" applyAlignment="1">
      <alignment vertical="center" wrapText="1"/>
      <protection/>
    </xf>
    <xf numFmtId="164" fontId="18" fillId="0" borderId="1" xfId="24" applyNumberFormat="1" applyFont="1" applyBorder="1" applyAlignment="1" applyProtection="1">
      <alignment horizontal="right" vertical="center"/>
      <protection locked="0"/>
    </xf>
    <xf numFmtId="184" fontId="18" fillId="0" borderId="1" xfId="15" applyNumberFormat="1" applyFont="1" applyBorder="1" applyAlignment="1">
      <alignment vertical="center" wrapText="1"/>
      <protection/>
    </xf>
    <xf numFmtId="0" fontId="3" fillId="0" borderId="0" xfId="15" applyFont="1" applyBorder="1" applyAlignment="1">
      <alignment horizontal="center" vertical="top"/>
      <protection/>
    </xf>
    <xf numFmtId="175" fontId="3" fillId="0" borderId="0" xfId="15" applyNumberFormat="1" applyFont="1" applyBorder="1" applyAlignment="1">
      <alignment vertical="center"/>
      <protection/>
    </xf>
    <xf numFmtId="0" fontId="12" fillId="0" borderId="0" xfId="15" applyFont="1" applyBorder="1" applyAlignment="1">
      <alignment vertical="center"/>
      <protection/>
    </xf>
    <xf numFmtId="5" fontId="12" fillId="0" borderId="0" xfId="15" applyNumberFormat="1" applyFont="1" applyBorder="1" applyAlignment="1">
      <alignment vertical="center"/>
      <protection/>
    </xf>
    <xf numFmtId="0" fontId="3" fillId="0" borderId="1" xfId="0" applyFont="1" applyBorder="1" applyAlignment="1">
      <alignment vertical="top" wrapText="1"/>
    </xf>
    <xf numFmtId="175" fontId="3" fillId="0" borderId="1" xfId="15" applyNumberFormat="1" applyFont="1" applyBorder="1" applyAlignment="1">
      <alignment horizontal="right" vertical="center" wrapText="1"/>
      <protection/>
    </xf>
    <xf numFmtId="0" fontId="3" fillId="0" borderId="1" xfId="15" applyFont="1" applyBorder="1" applyAlignment="1">
      <alignment horizontal="left" vertical="center" wrapText="1"/>
      <protection/>
    </xf>
    <xf numFmtId="0" fontId="1" fillId="0" borderId="0" xfId="0" applyAlignment="1">
      <alignment vertical="top"/>
    </xf>
    <xf numFmtId="0" fontId="18" fillId="0" borderId="0" xfId="0" applyFont="1" applyAlignment="1">
      <alignment/>
    </xf>
    <xf numFmtId="0" fontId="3" fillId="0" borderId="0" xfId="15" applyFont="1" applyBorder="1">
      <alignment/>
      <protection/>
    </xf>
    <xf numFmtId="5" fontId="18" fillId="0" borderId="1" xfId="24" applyNumberFormat="1" applyFont="1" applyBorder="1" applyAlignment="1" applyProtection="1">
      <alignment horizontal="right" vertical="center"/>
      <protection locked="0"/>
    </xf>
    <xf numFmtId="5" fontId="3" fillId="0" borderId="1" xfId="24" applyNumberFormat="1" applyFont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>
      <alignment wrapText="1"/>
    </xf>
    <xf numFmtId="175" fontId="3" fillId="0" borderId="1" xfId="24" applyNumberFormat="1" applyFont="1" applyBorder="1" applyAlignment="1">
      <alignment horizontal="right" vertical="center" wrapText="1"/>
      <protection/>
    </xf>
    <xf numFmtId="175" fontId="3" fillId="0" borderId="1" xfId="15" applyNumberFormat="1" applyFont="1" applyBorder="1" applyAlignment="1">
      <alignment/>
      <protection/>
    </xf>
    <xf numFmtId="3" fontId="12" fillId="0" borderId="0" xfId="0" applyNumberFormat="1" applyFont="1" applyFill="1" applyBorder="1" applyAlignment="1">
      <alignment vertical="top" wrapText="1"/>
    </xf>
    <xf numFmtId="0" fontId="14" fillId="0" borderId="0" xfId="15" applyFont="1" applyAlignment="1">
      <alignment wrapText="1"/>
      <protection/>
    </xf>
    <xf numFmtId="0" fontId="14" fillId="0" borderId="0" xfId="15" applyFont="1">
      <alignment/>
      <protection/>
    </xf>
    <xf numFmtId="0" fontId="12" fillId="0" borderId="1" xfId="15" applyFont="1" applyBorder="1" applyAlignment="1">
      <alignment horizontal="center" vertical="top"/>
      <protection/>
    </xf>
    <xf numFmtId="0" fontId="12" fillId="0" borderId="1" xfId="15" applyFont="1" applyFill="1" applyBorder="1" applyAlignment="1">
      <alignment horizontal="center" vertical="top"/>
      <protection/>
    </xf>
    <xf numFmtId="0" fontId="19" fillId="0" borderId="1" xfId="15" applyFont="1" applyBorder="1">
      <alignment/>
      <protection/>
    </xf>
    <xf numFmtId="175" fontId="3" fillId="0" borderId="1" xfId="24" applyNumberFormat="1" applyFont="1" applyBorder="1" applyAlignment="1">
      <alignment vertical="center" wrapText="1"/>
      <protection/>
    </xf>
    <xf numFmtId="0" fontId="21" fillId="0" borderId="0" xfId="27" applyFont="1" applyAlignment="1">
      <alignment vertical="top"/>
      <protection/>
    </xf>
    <xf numFmtId="164" fontId="18" fillId="0" borderId="1" xfId="24" applyNumberFormat="1" applyFont="1" applyBorder="1" applyAlignment="1" applyProtection="1">
      <alignment horizontal="center" vertical="center" wrapText="1"/>
      <protection locked="0"/>
    </xf>
    <xf numFmtId="188" fontId="13" fillId="0" borderId="1" xfId="24" applyNumberFormat="1" applyFont="1" applyBorder="1" applyAlignment="1" applyProtection="1">
      <alignment horizontal="right" vertical="center"/>
      <protection locked="0"/>
    </xf>
    <xf numFmtId="5" fontId="13" fillId="0" borderId="1" xfId="24" applyNumberFormat="1" applyFont="1" applyBorder="1" applyAlignment="1">
      <alignment horizontal="right" vertical="center" wrapText="1"/>
      <protection/>
    </xf>
    <xf numFmtId="175" fontId="3" fillId="0" borderId="1" xfId="30" applyNumberFormat="1" applyFont="1" applyBorder="1" applyAlignment="1">
      <alignment vertical="center" wrapText="1"/>
    </xf>
    <xf numFmtId="164" fontId="13" fillId="0" borderId="1" xfId="26" applyNumberFormat="1" applyFont="1" applyBorder="1" applyAlignment="1">
      <alignment horizontal="right" vertical="center"/>
      <protection/>
    </xf>
    <xf numFmtId="164" fontId="13" fillId="0" borderId="1" xfId="24" applyNumberFormat="1" applyFont="1" applyBorder="1" applyAlignment="1" applyProtection="1">
      <alignment horizontal="right" vertical="center" wrapText="1"/>
      <protection locked="0"/>
    </xf>
    <xf numFmtId="0" fontId="22" fillId="0" borderId="0" xfId="0" applyFont="1" applyAlignment="1">
      <alignment horizontal="justify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6" fillId="0" borderId="0" xfId="0" applyFont="1" applyAlignment="1">
      <alignment/>
    </xf>
    <xf numFmtId="0" fontId="23" fillId="0" borderId="0" xfId="0" applyFont="1" applyAlignment="1">
      <alignment vertical="top"/>
    </xf>
    <xf numFmtId="0" fontId="23" fillId="0" borderId="0" xfId="0" applyFont="1" applyAlignment="1">
      <alignment/>
    </xf>
    <xf numFmtId="0" fontId="16" fillId="0" borderId="0" xfId="0" applyFont="1" applyAlignment="1">
      <alignment vertical="top"/>
    </xf>
    <xf numFmtId="3" fontId="15" fillId="0" borderId="1" xfId="0" applyNumberFormat="1" applyFont="1" applyBorder="1" applyAlignment="1">
      <alignment horizontal="center"/>
    </xf>
    <xf numFmtId="3" fontId="15" fillId="0" borderId="1" xfId="24" applyNumberFormat="1" applyFont="1" applyFill="1" applyBorder="1" applyAlignment="1">
      <alignment horizontal="center" vertical="center" wrapText="1"/>
      <protection/>
    </xf>
    <xf numFmtId="3" fontId="16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/>
    </xf>
    <xf numFmtId="175" fontId="16" fillId="0" borderId="1" xfId="0" applyNumberFormat="1" applyFont="1" applyBorder="1" applyAlignment="1" applyProtection="1">
      <alignment/>
      <protection locked="0"/>
    </xf>
    <xf numFmtId="175" fontId="16" fillId="0" borderId="1" xfId="0" applyNumberFormat="1" applyFont="1" applyBorder="1" applyAlignment="1">
      <alignment/>
    </xf>
    <xf numFmtId="0" fontId="15" fillId="0" borderId="1" xfId="15" applyFont="1" applyBorder="1">
      <alignment/>
      <protection/>
    </xf>
    <xf numFmtId="175" fontId="15" fillId="0" borderId="1" xfId="0" applyNumberFormat="1" applyFont="1" applyBorder="1" applyAlignment="1">
      <alignment horizontal="center" vertical="center" wrapText="1"/>
    </xf>
    <xf numFmtId="175" fontId="15" fillId="0" borderId="1" xfId="0" applyNumberFormat="1" applyFont="1" applyBorder="1" applyAlignment="1">
      <alignment horizontal="right" vertical="center" wrapText="1"/>
    </xf>
    <xf numFmtId="175" fontId="15" fillId="0" borderId="1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0" fontId="24" fillId="0" borderId="0" xfId="0" applyFont="1" applyAlignment="1">
      <alignment vertical="top"/>
    </xf>
    <xf numFmtId="0" fontId="24" fillId="0" borderId="5" xfId="0" applyFont="1" applyBorder="1" applyAlignment="1">
      <alignment horizontal="center" vertical="top"/>
    </xf>
    <xf numFmtId="0" fontId="3" fillId="0" borderId="1" xfId="15" applyFont="1" applyBorder="1" applyAlignment="1">
      <alignment wrapText="1"/>
      <protection/>
    </xf>
    <xf numFmtId="49" fontId="3" fillId="0" borderId="1" xfId="15" applyNumberFormat="1" applyFont="1" applyBorder="1" applyAlignment="1">
      <alignment horizontal="center" vertical="center"/>
      <protection/>
    </xf>
    <xf numFmtId="49" fontId="3" fillId="0" borderId="1" xfId="27" applyNumberFormat="1" applyFont="1" applyBorder="1" applyAlignment="1">
      <alignment horizontal="center" vertical="center"/>
      <protection/>
    </xf>
    <xf numFmtId="0" fontId="18" fillId="0" borderId="4" xfId="15" applyFont="1" applyBorder="1" applyAlignment="1">
      <alignment vertical="center"/>
      <protection/>
    </xf>
    <xf numFmtId="49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0" fontId="12" fillId="0" borderId="0" xfId="15" applyFont="1" applyBorder="1" applyAlignment="1">
      <alignment vertical="center" wrapText="1"/>
      <protection/>
    </xf>
    <xf numFmtId="165" fontId="13" fillId="0" borderId="1" xfId="32" applyNumberFormat="1" applyFont="1" applyFill="1" applyBorder="1" applyAlignment="1">
      <alignment horizontal="right" vertical="center"/>
      <protection/>
    </xf>
    <xf numFmtId="164" fontId="13" fillId="0" borderId="1" xfId="32" applyNumberFormat="1" applyFont="1" applyFill="1" applyBorder="1" applyAlignment="1">
      <alignment horizontal="right" vertical="center"/>
      <protection/>
    </xf>
    <xf numFmtId="0" fontId="1" fillId="0" borderId="0" xfId="32" applyAlignment="1">
      <alignment vertical="top"/>
      <protection/>
    </xf>
    <xf numFmtId="164" fontId="13" fillId="0" borderId="1" xfId="24" applyNumberFormat="1" applyFont="1" applyBorder="1" applyAlignment="1">
      <alignment vertical="center"/>
      <protection/>
    </xf>
    <xf numFmtId="44" fontId="3" fillId="0" borderId="1" xfId="30" applyFont="1" applyBorder="1" applyAlignment="1">
      <alignment horizontal="right" vertical="center"/>
    </xf>
    <xf numFmtId="175" fontId="12" fillId="0" borderId="1" xfId="30" applyNumberFormat="1" applyFont="1" applyBorder="1" applyAlignment="1">
      <alignment horizontal="right" vertical="center"/>
    </xf>
    <xf numFmtId="44" fontId="12" fillId="0" borderId="1" xfId="30" applyFont="1" applyBorder="1" applyAlignment="1">
      <alignment horizontal="right" vertical="center"/>
    </xf>
    <xf numFmtId="0" fontId="12" fillId="0" borderId="1" xfId="15" applyFont="1" applyBorder="1" applyAlignment="1">
      <alignment horizontal="center"/>
      <protection/>
    </xf>
    <xf numFmtId="0" fontId="12" fillId="0" borderId="1" xfId="27" applyFont="1" applyBorder="1" applyAlignment="1">
      <alignment vertical="top"/>
      <protection/>
    </xf>
    <xf numFmtId="0" fontId="3" fillId="0" borderId="1" xfId="15" applyFont="1" applyBorder="1" applyAlignment="1" applyProtection="1">
      <alignment horizontal="center" vertical="top"/>
      <protection locked="0"/>
    </xf>
    <xf numFmtId="175" fontId="12" fillId="0" borderId="1" xfId="15" applyNumberFormat="1" applyFont="1" applyBorder="1" applyAlignment="1">
      <alignment horizontal="right"/>
      <protection/>
    </xf>
    <xf numFmtId="0" fontId="26" fillId="0" borderId="0" xfId="0" applyFont="1" applyAlignment="1">
      <alignment/>
    </xf>
    <xf numFmtId="3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8" fillId="0" borderId="0" xfId="15" applyFont="1" applyBorder="1" applyAlignment="1">
      <alignment vertical="center"/>
      <protection/>
    </xf>
    <xf numFmtId="164" fontId="13" fillId="0" borderId="1" xfId="24" applyNumberFormat="1" applyFont="1" applyBorder="1" applyAlignment="1" applyProtection="1">
      <alignment horizontal="right" vertical="center"/>
      <protection locked="0"/>
    </xf>
    <xf numFmtId="0" fontId="3" fillId="0" borderId="1" xfId="24" applyFont="1" applyBorder="1" applyAlignment="1">
      <alignment horizontal="left" vertical="top" wrapText="1"/>
      <protection/>
    </xf>
    <xf numFmtId="0" fontId="3" fillId="0" borderId="3" xfId="24" applyFont="1" applyBorder="1" applyAlignment="1">
      <alignment horizontal="left" vertical="top" wrapText="1"/>
      <protection/>
    </xf>
    <xf numFmtId="0" fontId="3" fillId="0" borderId="6" xfId="24" applyFont="1" applyBorder="1" applyAlignment="1">
      <alignment horizontal="left" vertical="top" wrapText="1"/>
      <protection/>
    </xf>
    <xf numFmtId="0" fontId="3" fillId="0" borderId="3" xfId="15" applyFont="1" applyFill="1" applyBorder="1" applyAlignment="1">
      <alignment horizontal="left" vertical="top" wrapText="1"/>
      <protection/>
    </xf>
    <xf numFmtId="0" fontId="3" fillId="0" borderId="1" xfId="15" applyFont="1" applyFill="1" applyBorder="1">
      <alignment/>
      <protection/>
    </xf>
    <xf numFmtId="0" fontId="3" fillId="0" borderId="3" xfId="15" applyFont="1" applyFill="1" applyBorder="1">
      <alignment/>
      <protection/>
    </xf>
    <xf numFmtId="0" fontId="3" fillId="0" borderId="1" xfId="32" applyFont="1" applyBorder="1" applyAlignment="1">
      <alignment vertical="center" wrapText="1"/>
      <protection/>
    </xf>
    <xf numFmtId="0" fontId="3" fillId="0" borderId="1" xfId="15" applyFont="1" applyBorder="1" applyAlignment="1" applyProtection="1">
      <alignment vertical="center" wrapText="1"/>
      <protection locked="0"/>
    </xf>
    <xf numFmtId="0" fontId="3" fillId="0" borderId="1" xfId="24" applyFont="1" applyBorder="1" applyAlignment="1">
      <alignment vertical="top" wrapText="1"/>
      <protection/>
    </xf>
    <xf numFmtId="0" fontId="3" fillId="0" borderId="1" xfId="24" applyFont="1" applyFill="1" applyBorder="1" applyAlignment="1">
      <alignment horizontal="left" vertical="top" wrapText="1"/>
      <protection/>
    </xf>
    <xf numFmtId="165" fontId="13" fillId="0" borderId="1" xfId="15" applyNumberFormat="1" applyFont="1" applyBorder="1" applyAlignment="1">
      <alignment horizontal="right" vertical="center" wrapText="1"/>
      <protection/>
    </xf>
    <xf numFmtId="165" fontId="13" fillId="0" borderId="1" xfId="24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wrapText="1"/>
    </xf>
    <xf numFmtId="0" fontId="3" fillId="0" borderId="1" xfId="32" applyFont="1" applyFill="1" applyBorder="1" applyAlignment="1">
      <alignment horizontal="left" vertical="center" wrapText="1"/>
      <protection/>
    </xf>
    <xf numFmtId="194" fontId="13" fillId="0" borderId="1" xfId="0" applyNumberFormat="1" applyFont="1" applyBorder="1" applyAlignment="1">
      <alignment horizontal="right" vertical="center"/>
    </xf>
    <xf numFmtId="188" fontId="13" fillId="0" borderId="1" xfId="32" applyNumberFormat="1" applyFont="1" applyFill="1" applyBorder="1" applyAlignment="1">
      <alignment horizontal="right" vertical="center"/>
      <protection/>
    </xf>
    <xf numFmtId="0" fontId="12" fillId="0" borderId="7" xfId="15" applyFont="1" applyFill="1" applyBorder="1" applyAlignment="1">
      <alignment horizontal="center"/>
      <protection/>
    </xf>
    <xf numFmtId="0" fontId="12" fillId="0" borderId="7" xfId="24" applyFont="1" applyFill="1" applyBorder="1" applyAlignment="1">
      <alignment horizontal="center" vertical="top"/>
      <protection/>
    </xf>
    <xf numFmtId="0" fontId="12" fillId="0" borderId="7" xfId="15" applyFont="1" applyFill="1" applyBorder="1" applyAlignment="1">
      <alignment horizontal="center" vertical="top"/>
      <protection/>
    </xf>
    <xf numFmtId="0" fontId="12" fillId="0" borderId="1" xfId="24" applyFont="1" applyFill="1" applyBorder="1" applyAlignment="1">
      <alignment horizontal="center" vertical="top"/>
      <protection/>
    </xf>
    <xf numFmtId="0" fontId="22" fillId="0" borderId="0" xfId="0" applyFont="1" applyAlignment="1">
      <alignment horizontal="left" indent="1"/>
    </xf>
    <xf numFmtId="0" fontId="28" fillId="0" borderId="0" xfId="0" applyFont="1" applyAlignment="1">
      <alignment horizontal="justify"/>
    </xf>
    <xf numFmtId="14" fontId="16" fillId="0" borderId="0" xfId="0" applyNumberFormat="1" applyFont="1" applyAlignment="1">
      <alignment horizontal="left"/>
    </xf>
    <xf numFmtId="175" fontId="12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5" fontId="12" fillId="0" borderId="0" xfId="24" applyNumberFormat="1" applyFont="1" applyBorder="1" applyAlignment="1">
      <alignment horizontal="right" vertical="center"/>
      <protection/>
    </xf>
    <xf numFmtId="0" fontId="3" fillId="0" borderId="1" xfId="15" applyFont="1" applyFill="1" applyBorder="1" applyAlignment="1">
      <alignment vertical="top" wrapText="1"/>
      <protection/>
    </xf>
    <xf numFmtId="3" fontId="18" fillId="0" borderId="1" xfId="0" applyNumberFormat="1" applyFont="1" applyBorder="1" applyAlignment="1">
      <alignment horizontal="center" vertical="center" wrapText="1"/>
    </xf>
    <xf numFmtId="193" fontId="3" fillId="0" borderId="0" xfId="30" applyNumberFormat="1" applyFont="1" applyBorder="1" applyAlignment="1">
      <alignment/>
    </xf>
    <xf numFmtId="0" fontId="3" fillId="0" borderId="1" xfId="15" applyFont="1" applyBorder="1" applyAlignment="1">
      <alignment horizontal="center"/>
      <protection/>
    </xf>
    <xf numFmtId="165" fontId="13" fillId="0" borderId="1" xfId="15" applyNumberFormat="1" applyFont="1" applyBorder="1" applyAlignment="1">
      <alignment vertical="center" wrapText="1"/>
      <protection/>
    </xf>
    <xf numFmtId="0" fontId="3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2" fillId="0" borderId="1" xfId="24" applyFont="1" applyFill="1" applyBorder="1" applyAlignment="1">
      <alignment horizontal="left" vertical="top" wrapText="1"/>
      <protection/>
    </xf>
    <xf numFmtId="0" fontId="3" fillId="0" borderId="1" xfId="27" applyFont="1" applyBorder="1" applyAlignment="1">
      <alignment vertical="center" wrapText="1"/>
      <protection/>
    </xf>
    <xf numFmtId="0" fontId="19" fillId="0" borderId="0" xfId="15" applyFont="1" applyBorder="1">
      <alignment/>
      <protection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4" fillId="0" borderId="0" xfId="19" applyAlignment="1">
      <alignment/>
    </xf>
    <xf numFmtId="164" fontId="13" fillId="0" borderId="1" xfId="0" applyNumberFormat="1" applyFont="1" applyBorder="1" applyAlignment="1">
      <alignment horizontal="right" vertical="center"/>
    </xf>
    <xf numFmtId="165" fontId="13" fillId="0" borderId="1" xfId="15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75" fontId="3" fillId="0" borderId="0" xfId="0" applyNumberFormat="1" applyFont="1" applyBorder="1" applyAlignment="1">
      <alignment horizontal="right" vertical="center"/>
    </xf>
    <xf numFmtId="175" fontId="1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vertical="top" wrapText="1"/>
    </xf>
    <xf numFmtId="0" fontId="14" fillId="0" borderId="1" xfId="0" applyFont="1" applyBorder="1" applyAlignment="1">
      <alignment horizontal="left" wrapText="1"/>
    </xf>
    <xf numFmtId="164" fontId="13" fillId="0" borderId="1" xfId="15" applyNumberFormat="1" applyFont="1" applyBorder="1" applyAlignment="1">
      <alignment vertical="center"/>
      <protection/>
    </xf>
    <xf numFmtId="175" fontId="3" fillId="0" borderId="1" xfId="0" applyNumberFormat="1" applyFont="1" applyBorder="1" applyAlignment="1">
      <alignment/>
    </xf>
    <xf numFmtId="0" fontId="14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164" fontId="13" fillId="0" borderId="1" xfId="15" applyNumberFormat="1" applyFont="1" applyBorder="1" applyAlignment="1">
      <alignment horizontal="right" vertical="center"/>
      <protection/>
    </xf>
    <xf numFmtId="0" fontId="13" fillId="0" borderId="1" xfId="0" applyFont="1" applyBorder="1" applyAlignment="1">
      <alignment horizontal="center" vertical="center"/>
    </xf>
    <xf numFmtId="194" fontId="18" fillId="0" borderId="1" xfId="0" applyNumberFormat="1" applyFont="1" applyBorder="1" applyAlignment="1">
      <alignment vertical="top" wrapText="1"/>
    </xf>
    <xf numFmtId="164" fontId="18" fillId="0" borderId="1" xfId="15" applyNumberFormat="1" applyFont="1" applyBorder="1" applyAlignment="1">
      <alignment horizontal="right" vertical="center" wrapText="1"/>
      <protection/>
    </xf>
    <xf numFmtId="5" fontId="18" fillId="0" borderId="1" xfId="24" applyNumberFormat="1" applyFont="1" applyBorder="1" applyAlignment="1">
      <alignment vertical="center" wrapText="1"/>
      <protection/>
    </xf>
    <xf numFmtId="0" fontId="18" fillId="0" borderId="0" xfId="24" applyFont="1" applyAlignment="1">
      <alignment vertical="top"/>
      <protection/>
    </xf>
    <xf numFmtId="164" fontId="13" fillId="0" borderId="1" xfId="15" applyNumberFormat="1" applyFont="1" applyBorder="1" applyAlignment="1">
      <alignment vertical="center" wrapText="1"/>
      <protection/>
    </xf>
    <xf numFmtId="164" fontId="13" fillId="0" borderId="1" xfId="24" applyNumberFormat="1" applyFont="1" applyFill="1" applyBorder="1" applyAlignment="1">
      <alignment vertical="center"/>
      <protection/>
    </xf>
    <xf numFmtId="165" fontId="13" fillId="0" borderId="1" xfId="24" applyNumberFormat="1" applyFont="1" applyBorder="1" applyAlignment="1">
      <alignment vertical="center"/>
      <protection/>
    </xf>
    <xf numFmtId="0" fontId="3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top"/>
      <protection/>
    </xf>
    <xf numFmtId="0" fontId="3" fillId="0" borderId="0" xfId="27" applyFont="1" applyAlignment="1" applyProtection="1">
      <alignment horizontal="center" vertical="top"/>
      <protection locked="0"/>
    </xf>
    <xf numFmtId="2" fontId="3" fillId="0" borderId="1" xfId="0" applyNumberFormat="1" applyFont="1" applyBorder="1" applyAlignment="1">
      <alignment vertical="center" wrapText="1"/>
    </xf>
    <xf numFmtId="197" fontId="13" fillId="0" borderId="1" xfId="15" applyNumberFormat="1" applyFont="1" applyBorder="1" applyAlignment="1" applyProtection="1">
      <alignment horizontal="right" vertical="center"/>
      <protection locked="0"/>
    </xf>
    <xf numFmtId="188" fontId="13" fillId="0" borderId="1" xfId="26" applyNumberFormat="1" applyFont="1" applyBorder="1" applyAlignment="1">
      <alignment horizontal="right" vertical="center"/>
      <protection/>
    </xf>
    <xf numFmtId="164" fontId="27" fillId="0" borderId="1" xfId="26" applyNumberFormat="1" applyFont="1" applyBorder="1" applyAlignment="1">
      <alignment vertical="center"/>
      <protection/>
    </xf>
    <xf numFmtId="188" fontId="13" fillId="0" borderId="1" xfId="15" applyNumberFormat="1" applyFont="1" applyBorder="1" applyAlignment="1">
      <alignment horizontal="right" vertical="center" wrapText="1"/>
      <protection/>
    </xf>
    <xf numFmtId="164" fontId="13" fillId="0" borderId="1" xfId="15" applyNumberFormat="1" applyFont="1" applyBorder="1" applyAlignment="1">
      <alignment horizontal="right" vertical="center" wrapText="1"/>
      <protection/>
    </xf>
    <xf numFmtId="0" fontId="3" fillId="0" borderId="1" xfId="0" applyFont="1" applyBorder="1" applyAlignment="1">
      <alignment horizontal="left" wrapText="1"/>
    </xf>
    <xf numFmtId="175" fontId="3" fillId="0" borderId="1" xfId="27" applyNumberFormat="1" applyFont="1" applyBorder="1" applyAlignment="1">
      <alignment vertical="center" wrapText="1"/>
      <protection/>
    </xf>
    <xf numFmtId="164" fontId="13" fillId="0" borderId="1" xfId="15" applyNumberFormat="1" applyFont="1" applyFill="1" applyBorder="1" applyAlignment="1">
      <alignment horizontal="right" vertical="center"/>
      <protection/>
    </xf>
    <xf numFmtId="194" fontId="13" fillId="0" borderId="1" xfId="0" applyNumberFormat="1" applyFont="1" applyBorder="1" applyAlignment="1">
      <alignment vertical="center" wrapText="1"/>
    </xf>
    <xf numFmtId="195" fontId="13" fillId="0" borderId="1" xfId="0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197" fontId="13" fillId="0" borderId="1" xfId="0" applyNumberFormat="1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1" xfId="32" applyFont="1" applyBorder="1" applyAlignment="1">
      <alignment vertical="top" wrapText="1"/>
      <protection/>
    </xf>
    <xf numFmtId="0" fontId="3" fillId="0" borderId="1" xfId="32" applyFont="1" applyFill="1" applyBorder="1" applyAlignment="1">
      <alignment vertical="top" wrapText="1"/>
      <protection/>
    </xf>
    <xf numFmtId="0" fontId="3" fillId="0" borderId="1" xfId="0" applyFont="1" applyBorder="1" applyAlignment="1">
      <alignment horizontal="left" vertical="center"/>
    </xf>
    <xf numFmtId="175" fontId="3" fillId="0" borderId="1" xfId="0" applyNumberFormat="1" applyFont="1" applyBorder="1" applyAlignment="1">
      <alignment/>
    </xf>
    <xf numFmtId="0" fontId="12" fillId="0" borderId="1" xfId="32" applyFont="1" applyBorder="1" applyAlignment="1">
      <alignment horizontal="center" vertical="top" wrapText="1"/>
      <protection/>
    </xf>
    <xf numFmtId="194" fontId="18" fillId="0" borderId="1" xfId="0" applyNumberFormat="1" applyFont="1" applyFill="1" applyBorder="1" applyAlignment="1">
      <alignment horizontal="right" vertical="center"/>
    </xf>
    <xf numFmtId="5" fontId="3" fillId="0" borderId="1" xfId="24" applyNumberFormat="1" applyFont="1" applyFill="1" applyBorder="1" applyAlignment="1">
      <alignment horizontal="right" vertical="center" wrapText="1"/>
      <protection/>
    </xf>
    <xf numFmtId="0" fontId="3" fillId="0" borderId="1" xfId="0" applyFont="1" applyFill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1" xfId="29" applyFont="1" applyBorder="1" applyAlignment="1">
      <alignment horizontal="justify" vertical="top" wrapText="1"/>
      <protection/>
    </xf>
    <xf numFmtId="0" fontId="3" fillId="0" borderId="1" xfId="32" applyFont="1" applyFill="1" applyBorder="1" applyAlignment="1">
      <alignment vertical="center" wrapText="1"/>
      <protection/>
    </xf>
    <xf numFmtId="175" fontId="3" fillId="0" borderId="1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194" fontId="13" fillId="0" borderId="1" xfId="0" applyNumberFormat="1" applyFont="1" applyFill="1" applyBorder="1" applyAlignment="1">
      <alignment horizontal="right" vertical="center"/>
    </xf>
    <xf numFmtId="194" fontId="13" fillId="0" borderId="1" xfId="0" applyNumberFormat="1" applyFont="1" applyFill="1" applyBorder="1" applyAlignment="1">
      <alignment horizontal="right" vertical="center" wrapText="1"/>
    </xf>
    <xf numFmtId="195" fontId="13" fillId="0" borderId="1" xfId="0" applyNumberFormat="1" applyFont="1" applyFill="1" applyBorder="1" applyAlignment="1">
      <alignment horizontal="right" vertical="center"/>
    </xf>
    <xf numFmtId="197" fontId="13" fillId="0" borderId="1" xfId="0" applyNumberFormat="1" applyFont="1" applyFill="1" applyBorder="1" applyAlignment="1">
      <alignment horizontal="right" vertical="center"/>
    </xf>
    <xf numFmtId="197" fontId="13" fillId="0" borderId="1" xfId="15" applyNumberFormat="1" applyFont="1" applyBorder="1" applyAlignment="1">
      <alignment horizontal="right" vertical="center" wrapText="1"/>
      <protection/>
    </xf>
    <xf numFmtId="0" fontId="19" fillId="0" borderId="1" xfId="15" applyFont="1" applyFill="1" applyBorder="1">
      <alignment/>
      <protection/>
    </xf>
    <xf numFmtId="5" fontId="3" fillId="0" borderId="1" xfId="30" applyNumberFormat="1" applyFont="1" applyFill="1" applyBorder="1" applyAlignment="1">
      <alignment horizontal="right" vertical="center"/>
    </xf>
    <xf numFmtId="175" fontId="12" fillId="0" borderId="1" xfId="30" applyNumberFormat="1" applyFont="1" applyBorder="1" applyAlignment="1">
      <alignment horizontal="right" vertical="center" wrapText="1"/>
    </xf>
    <xf numFmtId="0" fontId="12" fillId="0" borderId="1" xfId="15" applyFont="1" applyFill="1" applyBorder="1">
      <alignment/>
      <protection/>
    </xf>
    <xf numFmtId="5" fontId="12" fillId="0" borderId="1" xfId="30" applyNumberFormat="1" applyFont="1" applyFill="1" applyBorder="1" applyAlignment="1">
      <alignment horizontal="right" vertical="center"/>
    </xf>
    <xf numFmtId="0" fontId="12" fillId="0" borderId="1" xfId="27" applyFont="1" applyFill="1" applyBorder="1" applyAlignment="1">
      <alignment vertical="top"/>
      <protection/>
    </xf>
    <xf numFmtId="0" fontId="12" fillId="0" borderId="1" xfId="15" applyFont="1" applyFill="1" applyBorder="1" applyAlignment="1">
      <alignment horizontal="center" vertical="top" wrapText="1"/>
      <protection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/>
    </xf>
    <xf numFmtId="0" fontId="12" fillId="0" borderId="1" xfId="15" applyFont="1" applyBorder="1" applyAlignment="1">
      <alignment horizontal="left" vertical="top" wrapText="1"/>
      <protection/>
    </xf>
  </cellXfs>
  <cellStyles count="19">
    <cellStyle name="Normal" xfId="0"/>
    <cellStyle name="_Költségvetés DE Campus Diákhotel kim" xfId="16"/>
    <cellStyle name="Comma" xfId="17"/>
    <cellStyle name="Comma [0]" xfId="18"/>
    <cellStyle name="Hyperlink" xfId="19"/>
    <cellStyle name="Followed Hyperlink" xfId="20"/>
    <cellStyle name="Normal 2" xfId="21"/>
    <cellStyle name="Normál 2" xfId="22"/>
    <cellStyle name="Normal_Arlista junius" xfId="23"/>
    <cellStyle name="Normál_BICC" xfId="24"/>
    <cellStyle name="Normal_BICC kábelek árai" xfId="25"/>
    <cellStyle name="Normál_Élményfürdő ajánlati árak 0116" xfId="26"/>
    <cellStyle name="Normál_Költségvetés DE Campus Diákhotel kim" xfId="27"/>
    <cellStyle name="Normal_Luc_N_all_07" xfId="28"/>
    <cellStyle name="Normál_Vista" xfId="29"/>
    <cellStyle name="Currency" xfId="30"/>
    <cellStyle name="Currency [0]" xfId="31"/>
    <cellStyle name="Stílus 1" xfId="32"/>
    <cellStyle name="Percen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33</xdr:row>
      <xdr:rowOff>142875</xdr:rowOff>
    </xdr:from>
    <xdr:to>
      <xdr:col>2</xdr:col>
      <xdr:colOff>857250</xdr:colOff>
      <xdr:row>35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353300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752475</xdr:colOff>
      <xdr:row>0</xdr:row>
      <xdr:rowOff>0</xdr:rowOff>
    </xdr:to>
    <xdr:sp>
      <xdr:nvSpPr>
        <xdr:cNvPr id="1" name="Szöveg 7"/>
        <xdr:cNvSpPr txBox="1">
          <a:spLocks noChangeArrowheads="1"/>
        </xdr:cNvSpPr>
      </xdr:nvSpPr>
      <xdr:spPr>
        <a:xfrm>
          <a:off x="333375" y="0"/>
          <a:ext cx="7105650" cy="0"/>
        </a:xfrm>
        <a:prstGeom prst="roundRect">
          <a:avLst/>
        </a:prstGeom>
        <a:solidFill>
          <a:srgbClr val="FFFF0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   b e k s 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Kommunikációs Technika Kft.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
   </a:t>
          </a:r>
          <a:r>
            <a:rPr lang="en-US" cap="none" sz="1200" b="0" i="1" u="none" baseline="0">
              <a:latin typeface="Times New Roman CE"/>
              <a:ea typeface="Times New Roman CE"/>
              <a:cs typeface="Times New Roman CE"/>
            </a:rPr>
            <a:t> 4026   Debrecen, Péterfia u. 25 sz.    Tel:        446-192, 20-734-366
    Tel/Fax: 417-677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14</xdr:row>
      <xdr:rowOff>0</xdr:rowOff>
    </xdr:from>
    <xdr:to>
      <xdr:col>19</xdr:col>
      <xdr:colOff>523875</xdr:colOff>
      <xdr:row>14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3609975"/>
          <a:ext cx="84772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YENGE&#193;RAM\2003-4-5%20PROJEKTEK\Ken&#233;zy%20Villa\RENDSZEREK\&#193;RAK\ARLISTA\Ingram\2001%2009%2018\Cisco-B%20kateg&#243;ri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-Akciók"/>
      <sheetName val="Cisc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3" sqref="A3:E37"/>
    </sheetView>
  </sheetViews>
  <sheetFormatPr defaultColWidth="9.00390625" defaultRowHeight="12.75"/>
  <cols>
    <col min="1" max="1" width="6.25390625" style="0" customWidth="1"/>
    <col min="2" max="2" width="39.00390625" style="0" customWidth="1"/>
    <col min="3" max="4" width="12.25390625" style="0" bestFit="1" customWidth="1"/>
    <col min="5" max="5" width="13.625" style="0" bestFit="1" customWidth="1"/>
  </cols>
  <sheetData>
    <row r="1" spans="1:5" ht="15">
      <c r="A1" s="269" t="s">
        <v>65</v>
      </c>
      <c r="B1" s="269"/>
      <c r="C1" s="269"/>
      <c r="D1" s="269"/>
      <c r="E1" s="270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5">
      <c r="A4" s="113" t="s">
        <v>66</v>
      </c>
      <c r="B4" s="114"/>
      <c r="C4" s="114"/>
      <c r="D4" s="114"/>
      <c r="E4" s="114"/>
    </row>
    <row r="5" spans="1:5" ht="15">
      <c r="A5" s="115"/>
      <c r="B5" s="176" t="s">
        <v>189</v>
      </c>
      <c r="C5" s="114"/>
      <c r="D5" s="176"/>
      <c r="E5" s="114"/>
    </row>
    <row r="6" spans="1:5" ht="15">
      <c r="A6" s="115"/>
      <c r="B6" s="176" t="s">
        <v>190</v>
      </c>
      <c r="C6" s="116"/>
      <c r="D6" s="196"/>
      <c r="E6" s="116"/>
    </row>
    <row r="7" spans="1:8" ht="15">
      <c r="A7" s="114"/>
      <c r="B7" s="114" t="s">
        <v>227</v>
      </c>
      <c r="C7" s="114"/>
      <c r="D7" s="114"/>
      <c r="E7" s="114"/>
      <c r="H7" s="175"/>
    </row>
    <row r="8" spans="1:8" ht="15">
      <c r="A8" s="114"/>
      <c r="B8" s="116"/>
      <c r="C8" s="114"/>
      <c r="D8" s="114"/>
      <c r="E8" s="114"/>
      <c r="H8" s="175"/>
    </row>
    <row r="9" spans="1:5" ht="15">
      <c r="A9" s="113" t="s">
        <v>67</v>
      </c>
      <c r="B9" s="114"/>
      <c r="C9" s="114"/>
      <c r="D9" s="114"/>
      <c r="E9" s="114"/>
    </row>
    <row r="10" spans="1:5" ht="87" customHeight="1">
      <c r="A10" s="114"/>
      <c r="B10" s="241" t="s">
        <v>191</v>
      </c>
      <c r="D10" s="194"/>
      <c r="E10" s="114"/>
    </row>
    <row r="11" spans="1:5" ht="22.5">
      <c r="A11" s="114"/>
      <c r="B11" s="240"/>
      <c r="D11" s="195"/>
      <c r="E11" s="114"/>
    </row>
    <row r="12" spans="1:5" ht="15">
      <c r="A12" s="114"/>
      <c r="B12" s="113" t="s">
        <v>147</v>
      </c>
      <c r="C12" s="114"/>
      <c r="D12" s="114"/>
      <c r="E12" s="114"/>
    </row>
    <row r="13" spans="1:5" ht="15">
      <c r="A13" s="114"/>
      <c r="B13" s="117"/>
      <c r="C13" s="114"/>
      <c r="D13" s="114"/>
      <c r="E13" s="114"/>
    </row>
    <row r="14" spans="1:5" ht="15">
      <c r="A14" s="113" t="s">
        <v>68</v>
      </c>
      <c r="C14" s="114"/>
      <c r="D14" s="114"/>
      <c r="E14" s="114"/>
    </row>
    <row r="15" spans="1:5" ht="15">
      <c r="A15" s="113"/>
      <c r="B15" s="177" t="s">
        <v>211</v>
      </c>
      <c r="C15" s="114"/>
      <c r="D15" s="114"/>
      <c r="E15" s="114"/>
    </row>
    <row r="16" spans="1:5" ht="15">
      <c r="A16" s="113" t="s">
        <v>69</v>
      </c>
      <c r="C16" s="114"/>
      <c r="D16" s="114"/>
      <c r="E16" s="114"/>
    </row>
    <row r="17" spans="1:5" ht="15">
      <c r="A17" s="113"/>
      <c r="B17" s="117" t="s">
        <v>0</v>
      </c>
      <c r="C17" s="114"/>
      <c r="D17" s="114"/>
      <c r="E17" s="114"/>
    </row>
    <row r="18" spans="1:5" ht="15">
      <c r="A18" s="113"/>
      <c r="B18" s="117" t="s">
        <v>117</v>
      </c>
      <c r="C18" s="114"/>
      <c r="D18" s="114"/>
      <c r="E18" s="114"/>
    </row>
    <row r="19" spans="1:5" ht="15">
      <c r="A19" s="114"/>
      <c r="B19" s="114"/>
      <c r="C19" s="114"/>
      <c r="D19" s="114"/>
      <c r="E19" s="114"/>
    </row>
    <row r="20" spans="1:5" ht="12.75">
      <c r="A20" s="1"/>
      <c r="B20" s="1"/>
      <c r="C20" s="1"/>
      <c r="D20" s="1"/>
      <c r="E20" s="1"/>
    </row>
    <row r="21" spans="1:5" ht="15">
      <c r="A21" s="118" t="s">
        <v>1</v>
      </c>
      <c r="B21" s="119" t="s">
        <v>13</v>
      </c>
      <c r="C21" s="119" t="s">
        <v>6</v>
      </c>
      <c r="D21" s="119" t="s">
        <v>7</v>
      </c>
      <c r="E21" s="118" t="s">
        <v>20</v>
      </c>
    </row>
    <row r="22" spans="1:5" ht="15">
      <c r="A22" s="120">
        <v>1</v>
      </c>
      <c r="B22" s="121" t="s">
        <v>34</v>
      </c>
      <c r="C22" s="122">
        <f>'Inform tel'!F43</f>
        <v>0</v>
      </c>
      <c r="D22" s="122">
        <f>'Inform tel'!G44</f>
        <v>0</v>
      </c>
      <c r="E22" s="123">
        <f aca="true" t="shared" si="0" ref="E22:E28">C22+D22</f>
        <v>0</v>
      </c>
    </row>
    <row r="23" spans="1:5" ht="15">
      <c r="A23" s="120">
        <v>2</v>
      </c>
      <c r="B23" s="121" t="s">
        <v>49</v>
      </c>
      <c r="C23" s="122">
        <f>behat!F16</f>
        <v>0</v>
      </c>
      <c r="D23" s="122">
        <f>behat!G17</f>
        <v>0</v>
      </c>
      <c r="E23" s="123">
        <f t="shared" si="0"/>
        <v>0</v>
      </c>
    </row>
    <row r="24" spans="1:5" ht="15">
      <c r="A24" s="120">
        <v>3</v>
      </c>
      <c r="B24" s="121" t="s">
        <v>29</v>
      </c>
      <c r="C24" s="122">
        <f>'CCTV '!F13</f>
        <v>0</v>
      </c>
      <c r="D24" s="122">
        <f>'CCTV '!G14</f>
        <v>0</v>
      </c>
      <c r="E24" s="123">
        <f t="shared" si="0"/>
        <v>0</v>
      </c>
    </row>
    <row r="25" spans="1:5" ht="15">
      <c r="A25" s="120">
        <v>4</v>
      </c>
      <c r="B25" s="121" t="s">
        <v>221</v>
      </c>
      <c r="C25" s="122">
        <f>CATV!F18</f>
        <v>0</v>
      </c>
      <c r="D25" s="122">
        <f>CATV!G19</f>
        <v>0</v>
      </c>
      <c r="E25" s="123">
        <f t="shared" si="0"/>
        <v>0</v>
      </c>
    </row>
    <row r="26" spans="1:5" ht="15">
      <c r="A26" s="120">
        <v>5</v>
      </c>
      <c r="B26" s="121" t="s">
        <v>136</v>
      </c>
      <c r="C26" s="122">
        <f>HANG!F10</f>
        <v>0</v>
      </c>
      <c r="D26" s="122">
        <f>HANG!G11</f>
        <v>0</v>
      </c>
      <c r="E26" s="123">
        <f t="shared" si="0"/>
        <v>0</v>
      </c>
    </row>
    <row r="27" spans="1:5" ht="15">
      <c r="A27" s="120">
        <v>6</v>
      </c>
      <c r="B27" s="121" t="s">
        <v>222</v>
      </c>
      <c r="C27" s="122">
        <f>Belép!F22</f>
        <v>0</v>
      </c>
      <c r="D27" s="122">
        <f>Belép!G23</f>
        <v>0</v>
      </c>
      <c r="E27" s="123">
        <f t="shared" si="0"/>
        <v>0</v>
      </c>
    </row>
    <row r="28" spans="1:5" ht="15">
      <c r="A28" s="120">
        <v>7</v>
      </c>
      <c r="B28" s="121" t="s">
        <v>70</v>
      </c>
      <c r="C28" s="122">
        <f>csövezés!F14</f>
        <v>0</v>
      </c>
      <c r="D28" s="122">
        <f>csövezés!G15</f>
        <v>0</v>
      </c>
      <c r="E28" s="123">
        <f t="shared" si="0"/>
        <v>0</v>
      </c>
    </row>
    <row r="29" spans="1:5" ht="15">
      <c r="A29" s="114"/>
      <c r="B29" s="124" t="s">
        <v>24</v>
      </c>
      <c r="C29" s="124"/>
      <c r="D29" s="125"/>
      <c r="E29" s="126">
        <f>SUM(E22:E28)</f>
        <v>0</v>
      </c>
    </row>
    <row r="30" spans="1:5" ht="15">
      <c r="A30" s="114"/>
      <c r="B30" s="124" t="s">
        <v>55</v>
      </c>
      <c r="C30" s="121"/>
      <c r="D30" s="121"/>
      <c r="E30" s="127">
        <f>E29*0.27</f>
        <v>0</v>
      </c>
    </row>
    <row r="31" spans="1:5" ht="15">
      <c r="A31" s="114"/>
      <c r="B31" s="124" t="s">
        <v>56</v>
      </c>
      <c r="C31" s="121"/>
      <c r="D31" s="121"/>
      <c r="E31" s="127">
        <f>E29*1.27</f>
        <v>0</v>
      </c>
    </row>
    <row r="32" spans="1:5" ht="15">
      <c r="A32" s="114"/>
      <c r="B32" s="114"/>
      <c r="C32" s="128"/>
      <c r="D32" s="128"/>
      <c r="E32" s="128"/>
    </row>
    <row r="33" spans="1:5" ht="15">
      <c r="A33" s="114"/>
      <c r="B33" s="114"/>
      <c r="C33" s="128"/>
      <c r="D33" s="128"/>
      <c r="E33" s="128"/>
    </row>
    <row r="34" spans="1:5" ht="15">
      <c r="A34" s="129"/>
      <c r="B34" s="129"/>
      <c r="C34" s="129"/>
      <c r="D34" s="129"/>
      <c r="E34" s="5"/>
    </row>
    <row r="35" spans="1:5" ht="15">
      <c r="A35" s="129"/>
      <c r="B35" s="129"/>
      <c r="C35" s="129"/>
      <c r="D35" s="129"/>
      <c r="E35" s="5"/>
    </row>
    <row r="36" spans="1:5" ht="15">
      <c r="A36" s="129"/>
      <c r="B36" s="129"/>
      <c r="C36" s="129"/>
      <c r="D36" s="129"/>
      <c r="E36" s="5"/>
    </row>
    <row r="37" spans="1:5" ht="15">
      <c r="A37" s="129"/>
      <c r="B37" s="1"/>
      <c r="C37" s="130" t="s">
        <v>71</v>
      </c>
      <c r="D37" s="129"/>
      <c r="E37" s="5"/>
    </row>
    <row r="38" spans="1:5" ht="12.75">
      <c r="A38" s="5"/>
      <c r="B38" s="5"/>
      <c r="C38" s="5"/>
      <c r="D38" s="5"/>
      <c r="E38" s="5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ignoredErrors>
    <ignoredError sqref="C28 C22:C23 D28 D22:D23 C24:D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8"/>
  <dimension ref="A1:G46"/>
  <sheetViews>
    <sheetView workbookViewId="0" topLeftCell="A28">
      <selection activeCell="B52" sqref="B52"/>
    </sheetView>
  </sheetViews>
  <sheetFormatPr defaultColWidth="9.00390625" defaultRowHeight="12.75"/>
  <cols>
    <col min="1" max="1" width="4.375" style="224" customWidth="1"/>
    <col min="2" max="2" width="43.625" style="225" customWidth="1"/>
    <col min="3" max="3" width="8.375" style="226" bestFit="1" customWidth="1"/>
    <col min="4" max="4" width="10.75390625" style="225" customWidth="1"/>
    <col min="5" max="5" width="9.50390625" style="225" bestFit="1" customWidth="1"/>
    <col min="6" max="6" width="11.125" style="225" customWidth="1"/>
    <col min="7" max="7" width="11.25390625" style="225" bestFit="1" customWidth="1"/>
    <col min="8" max="16384" width="10.375" style="2" customWidth="1"/>
  </cols>
  <sheetData>
    <row r="1" spans="1:7" ht="12.75">
      <c r="A1" s="55" t="s">
        <v>34</v>
      </c>
      <c r="B1" s="40"/>
      <c r="C1" s="40"/>
      <c r="D1" s="40"/>
      <c r="E1" s="40"/>
      <c r="F1" s="40"/>
      <c r="G1" s="40"/>
    </row>
    <row r="2" spans="1:7" ht="12.75">
      <c r="A2" s="46" t="s">
        <v>8</v>
      </c>
      <c r="B2" s="20" t="s">
        <v>26</v>
      </c>
      <c r="C2" s="56" t="s">
        <v>5</v>
      </c>
      <c r="D2" s="57" t="s">
        <v>30</v>
      </c>
      <c r="E2" s="57" t="s">
        <v>31</v>
      </c>
      <c r="F2" s="12" t="s">
        <v>35</v>
      </c>
      <c r="G2" s="12" t="s">
        <v>36</v>
      </c>
    </row>
    <row r="3" spans="1:7" ht="12.75">
      <c r="A3" s="132" t="s">
        <v>73</v>
      </c>
      <c r="B3" s="171" t="s">
        <v>17</v>
      </c>
      <c r="C3" s="58"/>
      <c r="D3" s="59"/>
      <c r="E3" s="59"/>
      <c r="F3" s="60"/>
      <c r="G3" s="60"/>
    </row>
    <row r="4" spans="1:7" ht="15" customHeight="1">
      <c r="A4" s="132" t="s">
        <v>59</v>
      </c>
      <c r="B4" s="61" t="s">
        <v>47</v>
      </c>
      <c r="C4" s="223">
        <f>ROUNDUP(C5*40,-1)+30</f>
        <v>4350</v>
      </c>
      <c r="D4" s="62"/>
      <c r="E4" s="63"/>
      <c r="F4" s="33">
        <f aca="true" t="shared" si="0" ref="F4:F12">C4*D4</f>
        <v>0</v>
      </c>
      <c r="G4" s="33">
        <f aca="true" t="shared" si="1" ref="G4:G12">C4*E4</f>
        <v>0</v>
      </c>
    </row>
    <row r="5" spans="1:7" ht="12.75">
      <c r="A5" s="132" t="s">
        <v>74</v>
      </c>
      <c r="B5" s="155" t="s">
        <v>14</v>
      </c>
      <c r="C5" s="141">
        <f>C6+C7*2+C8</f>
        <v>108</v>
      </c>
      <c r="D5" s="62"/>
      <c r="E5" s="63"/>
      <c r="F5" s="33">
        <f t="shared" si="0"/>
        <v>0</v>
      </c>
      <c r="G5" s="33">
        <f t="shared" si="1"/>
        <v>0</v>
      </c>
    </row>
    <row r="6" spans="1:7" ht="39.75" customHeight="1">
      <c r="A6" s="132" t="s">
        <v>75</v>
      </c>
      <c r="B6" s="8" t="s">
        <v>72</v>
      </c>
      <c r="C6" s="222">
        <v>16</v>
      </c>
      <c r="D6" s="64"/>
      <c r="E6" s="65"/>
      <c r="F6" s="52">
        <f t="shared" si="0"/>
        <v>0</v>
      </c>
      <c r="G6" s="52">
        <f t="shared" si="1"/>
        <v>0</v>
      </c>
    </row>
    <row r="7" spans="1:7" ht="39">
      <c r="A7" s="132" t="s">
        <v>76</v>
      </c>
      <c r="B7" s="8" t="s">
        <v>116</v>
      </c>
      <c r="C7" s="222">
        <v>40</v>
      </c>
      <c r="D7" s="64"/>
      <c r="E7" s="65"/>
      <c r="F7" s="52">
        <f t="shared" si="0"/>
        <v>0</v>
      </c>
      <c r="G7" s="52">
        <f t="shared" si="1"/>
        <v>0</v>
      </c>
    </row>
    <row r="8" spans="1:7" ht="26.25" customHeight="1">
      <c r="A8" s="132" t="s">
        <v>77</v>
      </c>
      <c r="B8" s="8" t="s">
        <v>137</v>
      </c>
      <c r="C8" s="222">
        <v>12</v>
      </c>
      <c r="D8" s="64"/>
      <c r="E8" s="65"/>
      <c r="F8" s="52">
        <f>C8*D8</f>
        <v>0</v>
      </c>
      <c r="G8" s="52">
        <f>C8*E8</f>
        <v>0</v>
      </c>
    </row>
    <row r="9" spans="1:7" ht="12.75">
      <c r="A9" s="132" t="s">
        <v>78</v>
      </c>
      <c r="B9" s="155" t="s">
        <v>15</v>
      </c>
      <c r="C9" s="141">
        <f>C5-C10</f>
        <v>78</v>
      </c>
      <c r="D9" s="62"/>
      <c r="E9" s="63"/>
      <c r="F9" s="33">
        <f t="shared" si="0"/>
        <v>0</v>
      </c>
      <c r="G9" s="33">
        <f t="shared" si="1"/>
        <v>0</v>
      </c>
    </row>
    <row r="10" spans="1:7" ht="15.75" customHeight="1">
      <c r="A10" s="132" t="s">
        <v>79</v>
      </c>
      <c r="B10" s="156" t="s">
        <v>37</v>
      </c>
      <c r="C10" s="141">
        <v>30</v>
      </c>
      <c r="D10" s="62"/>
      <c r="E10" s="63"/>
      <c r="F10" s="33">
        <f t="shared" si="0"/>
        <v>0</v>
      </c>
      <c r="G10" s="33">
        <f t="shared" si="1"/>
        <v>0</v>
      </c>
    </row>
    <row r="11" spans="1:7" ht="17.25" customHeight="1">
      <c r="A11" s="132" t="s">
        <v>80</v>
      </c>
      <c r="B11" s="157" t="s">
        <v>16</v>
      </c>
      <c r="C11" s="141">
        <f>C5-C12</f>
        <v>65</v>
      </c>
      <c r="D11" s="62"/>
      <c r="E11" s="63"/>
      <c r="F11" s="33">
        <f t="shared" si="0"/>
        <v>0</v>
      </c>
      <c r="G11" s="33">
        <f t="shared" si="1"/>
        <v>0</v>
      </c>
    </row>
    <row r="12" spans="1:7" ht="16.5" customHeight="1">
      <c r="A12" s="132" t="s">
        <v>86</v>
      </c>
      <c r="B12" s="61" t="s">
        <v>124</v>
      </c>
      <c r="C12" s="141">
        <v>43</v>
      </c>
      <c r="D12" s="62"/>
      <c r="E12" s="63"/>
      <c r="F12" s="33">
        <f t="shared" si="0"/>
        <v>0</v>
      </c>
      <c r="G12" s="33">
        <f t="shared" si="1"/>
        <v>0</v>
      </c>
    </row>
    <row r="13" spans="1:7" ht="12.75">
      <c r="A13" s="132" t="s">
        <v>60</v>
      </c>
      <c r="B13" s="172" t="s">
        <v>21</v>
      </c>
      <c r="C13" s="77"/>
      <c r="D13" s="66"/>
      <c r="E13" s="67"/>
      <c r="F13" s="33"/>
      <c r="G13" s="33"/>
    </row>
    <row r="14" spans="1:7" ht="26.25">
      <c r="A14" s="132" t="s">
        <v>81</v>
      </c>
      <c r="B14" s="158" t="s">
        <v>38</v>
      </c>
      <c r="C14" s="141">
        <v>5</v>
      </c>
      <c r="D14" s="62"/>
      <c r="E14" s="63"/>
      <c r="F14" s="33">
        <f>C14*D14</f>
        <v>0</v>
      </c>
      <c r="G14" s="33">
        <f>C14*E14</f>
        <v>0</v>
      </c>
    </row>
    <row r="15" spans="1:7" ht="12.75">
      <c r="A15" s="132" t="s">
        <v>61</v>
      </c>
      <c r="B15" s="159" t="s">
        <v>18</v>
      </c>
      <c r="C15" s="141">
        <v>5</v>
      </c>
      <c r="D15" s="62"/>
      <c r="E15" s="63"/>
      <c r="F15" s="33">
        <f>C15*D15</f>
        <v>0</v>
      </c>
      <c r="G15" s="33">
        <f>C15*E15</f>
        <v>0</v>
      </c>
    </row>
    <row r="16" spans="1:7" s="30" customFormat="1" ht="12.75">
      <c r="A16" s="132" t="s">
        <v>62</v>
      </c>
      <c r="B16" s="160" t="s">
        <v>9</v>
      </c>
      <c r="C16" s="141">
        <v>9</v>
      </c>
      <c r="D16" s="62"/>
      <c r="E16" s="63"/>
      <c r="F16" s="33">
        <f>C16*D16</f>
        <v>0</v>
      </c>
      <c r="G16" s="33">
        <f>C16*E16</f>
        <v>0</v>
      </c>
    </row>
    <row r="17" spans="1:7" ht="11.25" customHeight="1">
      <c r="A17" s="132" t="s">
        <v>93</v>
      </c>
      <c r="B17" s="159" t="s">
        <v>46</v>
      </c>
      <c r="C17" s="141">
        <v>1</v>
      </c>
      <c r="D17" s="62"/>
      <c r="E17" s="63"/>
      <c r="F17" s="33">
        <f>C17*D17</f>
        <v>0</v>
      </c>
      <c r="G17" s="33">
        <f>C17*E17</f>
        <v>0</v>
      </c>
    </row>
    <row r="18" spans="1:7" s="30" customFormat="1" ht="12.75">
      <c r="A18" s="132" t="s">
        <v>139</v>
      </c>
      <c r="B18" s="173" t="s">
        <v>39</v>
      </c>
      <c r="C18" s="78"/>
      <c r="D18" s="66"/>
      <c r="E18" s="67"/>
      <c r="F18" s="14"/>
      <c r="G18" s="33"/>
    </row>
    <row r="19" spans="1:7" s="140" customFormat="1" ht="26.25">
      <c r="A19" s="132" t="s">
        <v>82</v>
      </c>
      <c r="B19" s="161" t="s">
        <v>212</v>
      </c>
      <c r="C19" s="141">
        <v>1</v>
      </c>
      <c r="D19" s="66"/>
      <c r="E19" s="67"/>
      <c r="F19" s="14">
        <f aca="true" t="shared" si="2" ref="F19:F28">C19*D19</f>
        <v>0</v>
      </c>
      <c r="G19" s="33">
        <f aca="true" t="shared" si="3" ref="G19:G27">C19*E19</f>
        <v>0</v>
      </c>
    </row>
    <row r="20" spans="1:7" s="30" customFormat="1" ht="12.75">
      <c r="A20" s="132" t="s">
        <v>83</v>
      </c>
      <c r="B20" s="162" t="s">
        <v>144</v>
      </c>
      <c r="C20" s="141">
        <v>1</v>
      </c>
      <c r="D20" s="66"/>
      <c r="E20" s="67"/>
      <c r="F20" s="14">
        <f t="shared" si="2"/>
        <v>0</v>
      </c>
      <c r="G20" s="33">
        <f t="shared" si="3"/>
        <v>0</v>
      </c>
    </row>
    <row r="21" spans="1:7" s="30" customFormat="1" ht="12.75">
      <c r="A21" s="132" t="s">
        <v>84</v>
      </c>
      <c r="B21" s="53" t="s">
        <v>40</v>
      </c>
      <c r="C21" s="141">
        <v>1</v>
      </c>
      <c r="D21" s="66"/>
      <c r="E21" s="67"/>
      <c r="F21" s="14">
        <f t="shared" si="2"/>
        <v>0</v>
      </c>
      <c r="G21" s="33">
        <f t="shared" si="3"/>
        <v>0</v>
      </c>
    </row>
    <row r="22" spans="1:7" s="30" customFormat="1" ht="12.75">
      <c r="A22" s="132" t="s">
        <v>85</v>
      </c>
      <c r="B22" s="163" t="s">
        <v>41</v>
      </c>
      <c r="C22" s="141">
        <v>1</v>
      </c>
      <c r="D22" s="66"/>
      <c r="E22" s="67"/>
      <c r="F22" s="14">
        <f t="shared" si="2"/>
        <v>0</v>
      </c>
      <c r="G22" s="33">
        <f t="shared" si="3"/>
        <v>0</v>
      </c>
    </row>
    <row r="23" spans="1:7" s="26" customFormat="1" ht="12.75">
      <c r="A23" s="132" t="s">
        <v>105</v>
      </c>
      <c r="B23" s="174" t="s">
        <v>10</v>
      </c>
      <c r="C23" s="77"/>
      <c r="D23" s="66"/>
      <c r="E23" s="67"/>
      <c r="F23" s="14"/>
      <c r="G23" s="33"/>
    </row>
    <row r="24" spans="1:7" s="26" customFormat="1" ht="12.75">
      <c r="A24" s="132" t="s">
        <v>106</v>
      </c>
      <c r="B24" s="163" t="s">
        <v>11</v>
      </c>
      <c r="C24" s="141">
        <f>C5</f>
        <v>108</v>
      </c>
      <c r="D24" s="66"/>
      <c r="E24" s="67"/>
      <c r="F24" s="14">
        <f t="shared" si="2"/>
        <v>0</v>
      </c>
      <c r="G24" s="33">
        <f t="shared" si="3"/>
        <v>0</v>
      </c>
    </row>
    <row r="25" spans="1:7" s="26" customFormat="1" ht="12.75">
      <c r="A25" s="132" t="s">
        <v>108</v>
      </c>
      <c r="B25" s="174" t="s">
        <v>19</v>
      </c>
      <c r="C25" s="79"/>
      <c r="D25" s="15"/>
      <c r="E25" s="27"/>
      <c r="F25" s="14"/>
      <c r="G25" s="33"/>
    </row>
    <row r="26" spans="1:7" s="26" customFormat="1" ht="26.25">
      <c r="A26" s="132" t="s">
        <v>107</v>
      </c>
      <c r="B26" s="227" t="s">
        <v>213</v>
      </c>
      <c r="C26" s="221">
        <v>1</v>
      </c>
      <c r="D26" s="15"/>
      <c r="E26" s="27"/>
      <c r="F26" s="14">
        <f>C26*D26</f>
        <v>0</v>
      </c>
      <c r="G26" s="33">
        <f>C26*E26</f>
        <v>0</v>
      </c>
    </row>
    <row r="27" spans="1:7" s="26" customFormat="1" ht="39">
      <c r="A27" s="132" t="s">
        <v>176</v>
      </c>
      <c r="B27" s="167" t="s">
        <v>143</v>
      </c>
      <c r="C27" s="221">
        <v>1</v>
      </c>
      <c r="D27" s="24"/>
      <c r="E27" s="108"/>
      <c r="F27" s="14">
        <f t="shared" si="2"/>
        <v>0</v>
      </c>
      <c r="G27" s="33">
        <f t="shared" si="3"/>
        <v>0</v>
      </c>
    </row>
    <row r="28" spans="1:7" s="26" customFormat="1" ht="39">
      <c r="A28" s="132" t="s">
        <v>177</v>
      </c>
      <c r="B28" s="73" t="s">
        <v>175</v>
      </c>
      <c r="C28" s="221">
        <v>6</v>
      </c>
      <c r="D28" s="24"/>
      <c r="E28" s="108"/>
      <c r="F28" s="14">
        <f t="shared" si="2"/>
        <v>0</v>
      </c>
      <c r="G28" s="33"/>
    </row>
    <row r="29" spans="1:7" ht="12.75">
      <c r="A29" s="44">
        <v>6</v>
      </c>
      <c r="B29" s="268" t="s">
        <v>119</v>
      </c>
      <c r="C29" s="92"/>
      <c r="D29" s="93"/>
      <c r="E29" s="14"/>
      <c r="F29" s="74"/>
      <c r="G29" s="74"/>
    </row>
    <row r="30" spans="1:7" s="30" customFormat="1" ht="26.25">
      <c r="A30" s="132" t="s">
        <v>109</v>
      </c>
      <c r="B30" s="94" t="s">
        <v>214</v>
      </c>
      <c r="C30" s="166">
        <v>10</v>
      </c>
      <c r="D30" s="62"/>
      <c r="E30" s="95"/>
      <c r="F30" s="74">
        <f>C30*D30</f>
        <v>0</v>
      </c>
      <c r="G30" s="74">
        <f>C30*E30</f>
        <v>0</v>
      </c>
    </row>
    <row r="31" spans="1:7" s="30" customFormat="1" ht="26.25">
      <c r="A31" s="132" t="s">
        <v>110</v>
      </c>
      <c r="B31" s="18" t="s">
        <v>120</v>
      </c>
      <c r="C31" s="228">
        <v>1</v>
      </c>
      <c r="D31" s="62"/>
      <c r="E31" s="95"/>
      <c r="F31" s="74">
        <f>C31*D31</f>
        <v>0</v>
      </c>
      <c r="G31" s="74">
        <f>C31*E31</f>
        <v>0</v>
      </c>
    </row>
    <row r="32" spans="1:7" s="30" customFormat="1" ht="12.75">
      <c r="A32" s="132" t="s">
        <v>111</v>
      </c>
      <c r="B32" s="16" t="s">
        <v>121</v>
      </c>
      <c r="C32" s="141">
        <v>1</v>
      </c>
      <c r="D32" s="66"/>
      <c r="E32" s="67"/>
      <c r="F32" s="14">
        <f>C32*D32</f>
        <v>0</v>
      </c>
      <c r="G32" s="33">
        <f>C32*E32</f>
        <v>0</v>
      </c>
    </row>
    <row r="33" spans="1:7" s="26" customFormat="1" ht="12.75">
      <c r="A33" s="132" t="s">
        <v>63</v>
      </c>
      <c r="B33" s="172" t="s">
        <v>42</v>
      </c>
      <c r="C33" s="80"/>
      <c r="D33" s="14"/>
      <c r="E33" s="28"/>
      <c r="F33" s="14" t="s">
        <v>48</v>
      </c>
      <c r="G33" s="33" t="s">
        <v>48</v>
      </c>
    </row>
    <row r="34" spans="1:7" s="30" customFormat="1" ht="26.25">
      <c r="A34" s="132" t="s">
        <v>64</v>
      </c>
      <c r="B34" s="164" t="s">
        <v>148</v>
      </c>
      <c r="C34" s="110">
        <v>2</v>
      </c>
      <c r="D34" s="107"/>
      <c r="E34" s="28"/>
      <c r="F34" s="14">
        <f>C34*D34</f>
        <v>0</v>
      </c>
      <c r="G34" s="33">
        <f>C34*E34</f>
        <v>0</v>
      </c>
    </row>
    <row r="35" spans="1:7" s="26" customFormat="1" ht="12.75">
      <c r="A35" s="132" t="s">
        <v>112</v>
      </c>
      <c r="B35" s="145" t="s">
        <v>123</v>
      </c>
      <c r="C35" s="81"/>
      <c r="D35" s="27"/>
      <c r="E35" s="27"/>
      <c r="F35" s="14" t="s">
        <v>48</v>
      </c>
      <c r="G35" s="33" t="s">
        <v>48</v>
      </c>
    </row>
    <row r="36" spans="1:7" s="30" customFormat="1" ht="39">
      <c r="A36" s="132" t="s">
        <v>113</v>
      </c>
      <c r="B36" s="131" t="s">
        <v>138</v>
      </c>
      <c r="C36" s="229">
        <v>1</v>
      </c>
      <c r="D36" s="31"/>
      <c r="E36" s="27"/>
      <c r="F36" s="14">
        <f aca="true" t="shared" si="4" ref="F36:F42">C36*D36</f>
        <v>0</v>
      </c>
      <c r="G36" s="33">
        <f aca="true" t="shared" si="5" ref="G36:G42">C36*E36</f>
        <v>0</v>
      </c>
    </row>
    <row r="37" spans="1:7" s="3" customFormat="1" ht="26.25">
      <c r="A37" s="132" t="s">
        <v>118</v>
      </c>
      <c r="B37" s="182" t="s">
        <v>149</v>
      </c>
      <c r="C37" s="109">
        <v>1</v>
      </c>
      <c r="D37" s="31"/>
      <c r="E37" s="53"/>
      <c r="F37" s="14">
        <f t="shared" si="4"/>
        <v>0</v>
      </c>
      <c r="G37" s="33">
        <f t="shared" si="5"/>
        <v>0</v>
      </c>
    </row>
    <row r="38" spans="1:7" ht="12.75">
      <c r="A38" s="132" t="s">
        <v>140</v>
      </c>
      <c r="B38" s="182" t="s">
        <v>174</v>
      </c>
      <c r="C38" s="109">
        <v>15</v>
      </c>
      <c r="D38" s="31"/>
      <c r="E38" s="53"/>
      <c r="F38" s="14">
        <f t="shared" si="4"/>
        <v>0</v>
      </c>
      <c r="G38" s="33">
        <f t="shared" si="5"/>
        <v>0</v>
      </c>
    </row>
    <row r="39" spans="1:7" ht="12.75">
      <c r="A39" s="132" t="s">
        <v>141</v>
      </c>
      <c r="B39" s="182" t="s">
        <v>122</v>
      </c>
      <c r="C39" s="109">
        <f>C12-C38-C37-1</f>
        <v>26</v>
      </c>
      <c r="D39" s="31"/>
      <c r="E39" s="53"/>
      <c r="F39" s="14">
        <f t="shared" si="4"/>
        <v>0</v>
      </c>
      <c r="G39" s="33">
        <f t="shared" si="5"/>
        <v>0</v>
      </c>
    </row>
    <row r="40" spans="1:7" ht="12.75">
      <c r="A40" s="132" t="s">
        <v>142</v>
      </c>
      <c r="B40" s="182" t="s">
        <v>151</v>
      </c>
      <c r="C40" s="229">
        <v>1</v>
      </c>
      <c r="D40" s="19"/>
      <c r="E40" s="96"/>
      <c r="F40" s="14">
        <f t="shared" si="4"/>
        <v>0</v>
      </c>
      <c r="G40" s="33">
        <f t="shared" si="5"/>
        <v>0</v>
      </c>
    </row>
    <row r="41" spans="1:7" ht="12.75">
      <c r="A41" s="132" t="s">
        <v>114</v>
      </c>
      <c r="B41" s="145" t="s">
        <v>43</v>
      </c>
      <c r="C41" s="230"/>
      <c r="D41" s="31"/>
      <c r="E41" s="31"/>
      <c r="F41" s="14"/>
      <c r="G41" s="33"/>
    </row>
    <row r="42" spans="1:7" ht="12.75">
      <c r="A42" s="132" t="s">
        <v>115</v>
      </c>
      <c r="B42" s="19" t="s">
        <v>150</v>
      </c>
      <c r="C42" s="229">
        <v>1</v>
      </c>
      <c r="D42" s="67"/>
      <c r="E42" s="67"/>
      <c r="F42" s="14">
        <f t="shared" si="4"/>
        <v>0</v>
      </c>
      <c r="G42" s="33">
        <f t="shared" si="5"/>
        <v>0</v>
      </c>
    </row>
    <row r="43" spans="1:7" ht="12.75">
      <c r="A43" s="44"/>
      <c r="B43" s="9" t="s">
        <v>3</v>
      </c>
      <c r="C43" s="78"/>
      <c r="D43" s="31"/>
      <c r="E43" s="31"/>
      <c r="F43" s="68">
        <f>SUM(F4:F42)</f>
        <v>0</v>
      </c>
      <c r="G43" s="69"/>
    </row>
    <row r="44" spans="1:7" ht="12.75">
      <c r="A44" s="44"/>
      <c r="B44" s="70" t="s">
        <v>27</v>
      </c>
      <c r="C44" s="78"/>
      <c r="D44" s="31"/>
      <c r="E44" s="31"/>
      <c r="F44" s="69"/>
      <c r="G44" s="68">
        <f>SUM(G4:G43)</f>
        <v>0</v>
      </c>
    </row>
    <row r="45" spans="1:7" ht="12.75">
      <c r="A45" s="32"/>
      <c r="B45" s="70" t="s">
        <v>12</v>
      </c>
      <c r="C45" s="134"/>
      <c r="D45" s="71"/>
      <c r="E45" s="71"/>
      <c r="F45" s="72"/>
      <c r="G45" s="68">
        <f>F43+G44</f>
        <v>0</v>
      </c>
    </row>
    <row r="46" spans="1:7" ht="12.75">
      <c r="A46" s="82"/>
      <c r="B46" s="35"/>
      <c r="C46" s="153"/>
      <c r="D46" s="83"/>
      <c r="E46" s="83"/>
      <c r="F46" s="84"/>
      <c r="G46" s="85"/>
    </row>
  </sheetData>
  <printOptions horizontalCentered="1"/>
  <pageMargins left="0.35" right="0.23" top="0.99" bottom="0.65" header="0.5118110236220472" footer="0.38"/>
  <pageSetup firstPageNumber="1" useFirstPageNumber="1" horizontalDpi="600" verticalDpi="600" orientation="portrait" paperSize="9" r:id="rId2"/>
  <headerFooter alignWithMargins="0">
    <oddHeader>&amp;Ca Nyíregyházi Állatpark látogatóközpontjának fejlesztése
GYENGEÁRAM KÖLTSÉGVETÉS</oddHeader>
    <oddFooter>&amp;C&amp;P</oddFooter>
  </headerFooter>
  <ignoredErrors>
    <ignoredError sqref="A3 A13 A18:A25 A33:A35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21" sqref="B21"/>
    </sheetView>
  </sheetViews>
  <sheetFormatPr defaultColWidth="9.00390625" defaultRowHeight="12.75"/>
  <cols>
    <col min="1" max="1" width="4.50390625" style="5" customWidth="1"/>
    <col min="2" max="2" width="39.625" style="5" customWidth="1"/>
    <col min="3" max="3" width="7.625" style="6" bestFit="1" customWidth="1"/>
    <col min="4" max="4" width="10.00390625" style="5" customWidth="1"/>
    <col min="5" max="5" width="6.625" style="5" bestFit="1" customWidth="1"/>
    <col min="6" max="6" width="7.25390625" style="5" customWidth="1"/>
    <col min="7" max="7" width="6.875" style="5" customWidth="1"/>
    <col min="8" max="16384" width="9.125" style="1" customWidth="1"/>
  </cols>
  <sheetData>
    <row r="1" spans="1:7" ht="12.75">
      <c r="A1" s="55" t="s">
        <v>49</v>
      </c>
      <c r="B1" s="98"/>
      <c r="C1" s="99"/>
      <c r="D1" s="99"/>
      <c r="E1" s="99"/>
      <c r="F1" s="99"/>
      <c r="G1" s="99"/>
    </row>
    <row r="2" spans="1:7" s="89" customFormat="1" ht="12.75">
      <c r="A2" s="46" t="s">
        <v>50</v>
      </c>
      <c r="B2" s="100" t="s">
        <v>26</v>
      </c>
      <c r="C2" s="100" t="s">
        <v>5</v>
      </c>
      <c r="D2" s="100" t="s">
        <v>30</v>
      </c>
      <c r="E2" s="100" t="s">
        <v>31</v>
      </c>
      <c r="F2" s="100" t="s">
        <v>6</v>
      </c>
      <c r="G2" s="101" t="s">
        <v>33</v>
      </c>
    </row>
    <row r="3" spans="1:7" s="89" customFormat="1" ht="85.5" customHeight="1">
      <c r="A3" s="132" t="s">
        <v>59</v>
      </c>
      <c r="B3" s="88" t="s">
        <v>135</v>
      </c>
      <c r="C3" s="231">
        <v>1</v>
      </c>
      <c r="D3" s="87"/>
      <c r="E3" s="87"/>
      <c r="F3" s="87">
        <f>C3*D3</f>
        <v>0</v>
      </c>
      <c r="G3" s="87">
        <f>C3*E3</f>
        <v>0</v>
      </c>
    </row>
    <row r="4" spans="1:7" s="89" customFormat="1" ht="21" customHeight="1">
      <c r="A4" s="132" t="s">
        <v>74</v>
      </c>
      <c r="B4" s="88" t="s">
        <v>134</v>
      </c>
      <c r="C4" s="222">
        <v>3</v>
      </c>
      <c r="D4" s="87"/>
      <c r="E4" s="87"/>
      <c r="F4" s="87">
        <f>C4*D4</f>
        <v>0</v>
      </c>
      <c r="G4" s="87">
        <f>C4*E4</f>
        <v>0</v>
      </c>
    </row>
    <row r="5" spans="1:7" s="4" customFormat="1" ht="27.75" customHeight="1">
      <c r="A5" s="132" t="s">
        <v>75</v>
      </c>
      <c r="B5" s="88" t="s">
        <v>133</v>
      </c>
      <c r="C5" s="232">
        <v>2</v>
      </c>
      <c r="D5" s="87"/>
      <c r="E5" s="87"/>
      <c r="F5" s="87">
        <f aca="true" t="shared" si="0" ref="F5:F15">C5*D5</f>
        <v>0</v>
      </c>
      <c r="G5" s="87">
        <f aca="true" t="shared" si="1" ref="G5:G15">C5*E5</f>
        <v>0</v>
      </c>
    </row>
    <row r="6" spans="1:7" s="4" customFormat="1" ht="27" customHeight="1">
      <c r="A6" s="132" t="s">
        <v>76</v>
      </c>
      <c r="B6" s="88" t="s">
        <v>152</v>
      </c>
      <c r="C6" s="222">
        <v>4</v>
      </c>
      <c r="D6" s="87"/>
      <c r="E6" s="87"/>
      <c r="F6" s="87">
        <f>C6*D6</f>
        <v>0</v>
      </c>
      <c r="G6" s="87">
        <f>C6*E6</f>
        <v>0</v>
      </c>
    </row>
    <row r="7" spans="1:7" s="4" customFormat="1" ht="12.75">
      <c r="A7" s="132" t="s">
        <v>77</v>
      </c>
      <c r="B7" s="88" t="s">
        <v>88</v>
      </c>
      <c r="C7" s="232">
        <v>1</v>
      </c>
      <c r="D7" s="87"/>
      <c r="E7" s="87"/>
      <c r="F7" s="87">
        <f>C7*D7</f>
        <v>0</v>
      </c>
      <c r="G7" s="87">
        <f>C7*E7</f>
        <v>0</v>
      </c>
    </row>
    <row r="8" spans="1:8" s="4" customFormat="1" ht="12.75">
      <c r="A8" s="132" t="s">
        <v>78</v>
      </c>
      <c r="B8" s="88" t="s">
        <v>57</v>
      </c>
      <c r="C8" s="232">
        <v>1</v>
      </c>
      <c r="D8" s="87"/>
      <c r="E8" s="87"/>
      <c r="F8" s="87">
        <f>C8*D8</f>
        <v>0</v>
      </c>
      <c r="G8" s="87">
        <f>C8*E8</f>
        <v>0</v>
      </c>
      <c r="H8" s="90"/>
    </row>
    <row r="9" spans="1:8" s="4" customFormat="1" ht="12.75">
      <c r="A9" s="132" t="s">
        <v>79</v>
      </c>
      <c r="B9" s="4" t="s">
        <v>184</v>
      </c>
      <c r="C9" s="232">
        <v>2</v>
      </c>
      <c r="D9" s="87"/>
      <c r="E9" s="87"/>
      <c r="F9" s="87">
        <f>C9*D9</f>
        <v>0</v>
      </c>
      <c r="G9" s="87">
        <f>C9*E9</f>
        <v>0</v>
      </c>
      <c r="H9" s="90"/>
    </row>
    <row r="10" spans="1:8" s="4" customFormat="1" ht="12.75">
      <c r="A10" s="132" t="s">
        <v>80</v>
      </c>
      <c r="B10" s="88" t="s">
        <v>185</v>
      </c>
      <c r="C10" s="232">
        <v>10</v>
      </c>
      <c r="D10" s="87"/>
      <c r="E10" s="87"/>
      <c r="F10" s="87">
        <f>C10*D10</f>
        <v>0</v>
      </c>
      <c r="G10" s="87">
        <f>C10*E10</f>
        <v>0</v>
      </c>
      <c r="H10" s="90"/>
    </row>
    <row r="11" spans="1:7" s="4" customFormat="1" ht="12.75">
      <c r="A11" s="132" t="s">
        <v>86</v>
      </c>
      <c r="B11" s="88" t="s">
        <v>89</v>
      </c>
      <c r="C11" s="165">
        <v>80</v>
      </c>
      <c r="D11" s="87"/>
      <c r="E11" s="87"/>
      <c r="F11" s="87">
        <f t="shared" si="0"/>
        <v>0</v>
      </c>
      <c r="G11" s="87">
        <f t="shared" si="1"/>
        <v>0</v>
      </c>
    </row>
    <row r="12" spans="1:7" s="4" customFormat="1" ht="18" customHeight="1">
      <c r="A12" s="132" t="s">
        <v>87</v>
      </c>
      <c r="B12" s="88" t="s">
        <v>51</v>
      </c>
      <c r="C12" s="165">
        <f>16*30</f>
        <v>480</v>
      </c>
      <c r="D12" s="87"/>
      <c r="E12" s="87"/>
      <c r="F12" s="87">
        <f t="shared" si="0"/>
        <v>0</v>
      </c>
      <c r="G12" s="87">
        <f t="shared" si="1"/>
        <v>0</v>
      </c>
    </row>
    <row r="13" spans="1:8" s="4" customFormat="1" ht="12.75">
      <c r="A13" s="132" t="s">
        <v>92</v>
      </c>
      <c r="B13" s="29" t="s">
        <v>90</v>
      </c>
      <c r="C13" s="165">
        <v>80</v>
      </c>
      <c r="D13" s="87"/>
      <c r="E13" s="87"/>
      <c r="F13" s="87">
        <f t="shared" si="0"/>
        <v>0</v>
      </c>
      <c r="G13" s="87">
        <f t="shared" si="1"/>
        <v>0</v>
      </c>
      <c r="H13" s="90"/>
    </row>
    <row r="14" spans="1:7" s="4" customFormat="1" ht="12.75">
      <c r="A14" s="132" t="s">
        <v>178</v>
      </c>
      <c r="B14" s="88" t="s">
        <v>52</v>
      </c>
      <c r="C14" s="231">
        <v>1</v>
      </c>
      <c r="D14" s="87"/>
      <c r="E14" s="87"/>
      <c r="F14" s="87">
        <f t="shared" si="0"/>
        <v>0</v>
      </c>
      <c r="G14" s="87">
        <f t="shared" si="1"/>
        <v>0</v>
      </c>
    </row>
    <row r="15" spans="1:7" s="4" customFormat="1" ht="27" customHeight="1">
      <c r="A15" s="132" t="s">
        <v>179</v>
      </c>
      <c r="B15" s="88" t="s">
        <v>91</v>
      </c>
      <c r="C15" s="231">
        <v>1</v>
      </c>
      <c r="D15" s="87"/>
      <c r="E15" s="87"/>
      <c r="F15" s="87">
        <f t="shared" si="0"/>
        <v>0</v>
      </c>
      <c r="G15" s="87">
        <f t="shared" si="1"/>
        <v>0</v>
      </c>
    </row>
    <row r="16" spans="1:7" s="2" customFormat="1" ht="12.75">
      <c r="A16" s="38"/>
      <c r="B16" s="9" t="s">
        <v>3</v>
      </c>
      <c r="C16" s="9"/>
      <c r="D16" s="142"/>
      <c r="E16" s="142"/>
      <c r="F16" s="143">
        <f>SUM(F3:F15)</f>
        <v>0</v>
      </c>
      <c r="G16" s="144"/>
    </row>
    <row r="17" spans="1:7" s="2" customFormat="1" ht="12.75">
      <c r="A17" s="145"/>
      <c r="B17" s="146" t="s">
        <v>27</v>
      </c>
      <c r="C17" s="147"/>
      <c r="D17" s="144"/>
      <c r="E17" s="144"/>
      <c r="F17" s="143"/>
      <c r="G17" s="143">
        <f>SUM(G3:G16)</f>
        <v>0</v>
      </c>
    </row>
    <row r="18" spans="1:7" s="2" customFormat="1" ht="12.75">
      <c r="A18" s="145"/>
      <c r="B18" s="146" t="s">
        <v>12</v>
      </c>
      <c r="C18" s="9"/>
      <c r="D18" s="148"/>
      <c r="E18" s="148"/>
      <c r="F18" s="148"/>
      <c r="G18" s="148">
        <f>F16+G17</f>
        <v>0</v>
      </c>
    </row>
    <row r="20" ht="12.75">
      <c r="B20"/>
    </row>
    <row r="21" ht="17.25">
      <c r="B21" s="238"/>
    </row>
  </sheetData>
  <printOptions/>
  <pageMargins left="0.5" right="0.37" top="1" bottom="1" header="0.5" footer="0.5"/>
  <pageSetup horizontalDpi="600" verticalDpi="600" orientation="portrait" paperSize="9" r:id="rId1"/>
  <headerFooter alignWithMargins="0">
    <oddHeader>&amp;Ca Nyíregyházi Állatpark látogatóközpontjának fejlesztése
GYENGEÁRAM KÖLTSÉGVETÉS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10" sqref="J10"/>
    </sheetView>
  </sheetViews>
  <sheetFormatPr defaultColWidth="9.00390625" defaultRowHeight="12.75"/>
  <cols>
    <col min="1" max="1" width="4.50390625" style="5" customWidth="1"/>
    <col min="2" max="2" width="39.625" style="5" customWidth="1"/>
    <col min="3" max="3" width="7.625" style="6" bestFit="1" customWidth="1"/>
    <col min="4" max="4" width="11.375" style="5" customWidth="1"/>
    <col min="5" max="5" width="8.625" style="5" customWidth="1"/>
    <col min="6" max="6" width="7.375" style="5" customWidth="1"/>
    <col min="7" max="7" width="7.50390625" style="5" customWidth="1"/>
    <col min="8" max="8" width="9.125" style="1" customWidth="1"/>
    <col min="9" max="9" width="16.875" style="1" customWidth="1"/>
    <col min="10" max="16384" width="9.125" style="1" customWidth="1"/>
  </cols>
  <sheetData>
    <row r="1" spans="1:7" s="42" customFormat="1" ht="15">
      <c r="A1" s="271" t="s">
        <v>44</v>
      </c>
      <c r="B1" s="271"/>
      <c r="C1" s="29"/>
      <c r="D1" s="29"/>
      <c r="E1" s="29"/>
      <c r="F1" s="29"/>
      <c r="G1" s="29"/>
    </row>
    <row r="2" spans="1:7" s="34" customFormat="1" ht="12.75">
      <c r="A2" s="10" t="s">
        <v>1</v>
      </c>
      <c r="B2" s="20" t="s">
        <v>4</v>
      </c>
      <c r="C2" s="11" t="s">
        <v>5</v>
      </c>
      <c r="D2" s="12" t="s">
        <v>22</v>
      </c>
      <c r="E2" s="12" t="s">
        <v>23</v>
      </c>
      <c r="F2" s="12" t="s">
        <v>6</v>
      </c>
      <c r="G2" s="12" t="s">
        <v>7</v>
      </c>
    </row>
    <row r="3" spans="1:8" ht="144.75">
      <c r="A3" s="132" t="s">
        <v>59</v>
      </c>
      <c r="B3" s="233" t="s">
        <v>173</v>
      </c>
      <c r="C3" s="169">
        <v>1</v>
      </c>
      <c r="D3" s="150"/>
      <c r="E3" s="150"/>
      <c r="F3" s="24">
        <f>C3*D3</f>
        <v>0</v>
      </c>
      <c r="G3" s="24">
        <f>C3*E3</f>
        <v>0</v>
      </c>
      <c r="H3" s="112"/>
    </row>
    <row r="4" spans="1:8" ht="26.25">
      <c r="A4" s="132" t="s">
        <v>74</v>
      </c>
      <c r="B4" s="168" t="s">
        <v>104</v>
      </c>
      <c r="C4" s="139">
        <v>2</v>
      </c>
      <c r="D4" s="150"/>
      <c r="E4" s="150"/>
      <c r="F4" s="24">
        <f>C4*D4</f>
        <v>0</v>
      </c>
      <c r="G4" s="24">
        <f>C4*E4</f>
        <v>0</v>
      </c>
      <c r="H4" s="149"/>
    </row>
    <row r="5" spans="1:7" s="26" customFormat="1" ht="92.25">
      <c r="A5" s="132" t="s">
        <v>75</v>
      </c>
      <c r="B5" s="73" t="s">
        <v>215</v>
      </c>
      <c r="C5" s="198">
        <v>6</v>
      </c>
      <c r="D5" s="234"/>
      <c r="E5" s="234"/>
      <c r="F5" s="24">
        <f>C5*D5</f>
        <v>0</v>
      </c>
      <c r="G5" s="24">
        <f>C5*E5</f>
        <v>0</v>
      </c>
    </row>
    <row r="6" spans="1:7" s="2" customFormat="1" ht="92.25">
      <c r="A6" s="132" t="s">
        <v>76</v>
      </c>
      <c r="B6" s="73" t="s">
        <v>183</v>
      </c>
      <c r="C6" s="235">
        <v>5</v>
      </c>
      <c r="D6" s="234"/>
      <c r="E6" s="234"/>
      <c r="F6" s="24">
        <f>C6*D6</f>
        <v>0</v>
      </c>
      <c r="G6" s="24">
        <f>C6*E6</f>
        <v>0</v>
      </c>
    </row>
    <row r="7" spans="1:8" ht="12.75">
      <c r="A7" s="132" t="s">
        <v>77</v>
      </c>
      <c r="B7" s="76" t="s">
        <v>145</v>
      </c>
      <c r="C7" s="199">
        <f>(C5+C6)*43+7</f>
        <v>480</v>
      </c>
      <c r="D7" s="150"/>
      <c r="E7" s="150"/>
      <c r="F7" s="24">
        <f aca="true" t="shared" si="0" ref="F7:F12">C7*D7</f>
        <v>0</v>
      </c>
      <c r="G7" s="24">
        <f aca="true" t="shared" si="1" ref="G7:G12">C7*E7</f>
        <v>0</v>
      </c>
      <c r="H7" s="112"/>
    </row>
    <row r="8" spans="1:7" ht="12.75">
      <c r="A8" s="132" t="s">
        <v>78</v>
      </c>
      <c r="B8" s="168" t="s">
        <v>103</v>
      </c>
      <c r="C8" s="138">
        <v>220</v>
      </c>
      <c r="D8" s="150"/>
      <c r="E8" s="150"/>
      <c r="F8" s="24">
        <f t="shared" si="0"/>
        <v>0</v>
      </c>
      <c r="G8" s="24">
        <f t="shared" si="1"/>
        <v>0</v>
      </c>
    </row>
    <row r="9" spans="1:7" ht="26.25">
      <c r="A9" s="132" t="s">
        <v>79</v>
      </c>
      <c r="B9" s="16" t="s">
        <v>28</v>
      </c>
      <c r="C9" s="154">
        <v>5</v>
      </c>
      <c r="D9" s="150"/>
      <c r="E9" s="150"/>
      <c r="F9" s="24">
        <f t="shared" si="0"/>
        <v>0</v>
      </c>
      <c r="G9" s="24">
        <f t="shared" si="1"/>
        <v>0</v>
      </c>
    </row>
    <row r="10" spans="1:7" ht="66">
      <c r="A10" s="132" t="s">
        <v>80</v>
      </c>
      <c r="B10" s="16" t="s">
        <v>180</v>
      </c>
      <c r="C10" s="154">
        <v>1</v>
      </c>
      <c r="D10" s="150"/>
      <c r="E10" s="150"/>
      <c r="F10" s="24">
        <f t="shared" si="0"/>
        <v>0</v>
      </c>
      <c r="G10" s="24">
        <f t="shared" si="1"/>
        <v>0</v>
      </c>
    </row>
    <row r="11" spans="1:7" ht="26.25">
      <c r="A11" s="132" t="s">
        <v>86</v>
      </c>
      <c r="B11" s="168" t="s">
        <v>45</v>
      </c>
      <c r="C11" s="170">
        <v>1</v>
      </c>
      <c r="D11" s="150"/>
      <c r="E11" s="150"/>
      <c r="F11" s="24">
        <f t="shared" si="0"/>
        <v>0</v>
      </c>
      <c r="G11" s="24">
        <f t="shared" si="1"/>
        <v>0</v>
      </c>
    </row>
    <row r="12" spans="1:7" ht="26.25">
      <c r="A12" s="132" t="s">
        <v>87</v>
      </c>
      <c r="B12" s="168" t="s">
        <v>146</v>
      </c>
      <c r="C12" s="170">
        <v>1</v>
      </c>
      <c r="D12" s="150"/>
      <c r="E12" s="150"/>
      <c r="F12" s="24">
        <f t="shared" si="0"/>
        <v>0</v>
      </c>
      <c r="G12" s="24">
        <f t="shared" si="1"/>
        <v>0</v>
      </c>
    </row>
    <row r="13" spans="1:8" ht="12.75">
      <c r="A13" s="21"/>
      <c r="B13" s="151" t="s">
        <v>3</v>
      </c>
      <c r="C13" s="183"/>
      <c r="D13" s="150"/>
      <c r="E13" s="150"/>
      <c r="F13" s="178">
        <f>SUM(F3:F12)</f>
        <v>0</v>
      </c>
      <c r="G13" s="74"/>
      <c r="H13" s="112"/>
    </row>
    <row r="14" spans="1:8" ht="12.75">
      <c r="A14" s="21"/>
      <c r="B14" s="151" t="s">
        <v>2</v>
      </c>
      <c r="C14" s="183"/>
      <c r="D14" s="150"/>
      <c r="E14" s="150"/>
      <c r="F14" s="74"/>
      <c r="G14" s="178">
        <f>SUM(G3:G12)</f>
        <v>0</v>
      </c>
      <c r="H14" s="112"/>
    </row>
    <row r="15" spans="1:8" ht="12.75">
      <c r="A15" s="21"/>
      <c r="B15" s="151" t="s">
        <v>24</v>
      </c>
      <c r="C15" s="152"/>
      <c r="D15" s="150"/>
      <c r="E15" s="17"/>
      <c r="F15" s="74"/>
      <c r="G15" s="178">
        <f>F13+G14</f>
        <v>0</v>
      </c>
      <c r="H15" s="112"/>
    </row>
    <row r="16" spans="1:8" ht="12.75">
      <c r="A16" s="200"/>
      <c r="B16" s="201"/>
      <c r="C16" s="202"/>
      <c r="D16" s="203"/>
      <c r="E16" s="204"/>
      <c r="F16" s="205"/>
      <c r="G16" s="206"/>
      <c r="H16" s="112"/>
    </row>
    <row r="17" spans="1:8" ht="12.75">
      <c r="A17" s="200"/>
      <c r="B17" s="256" t="s">
        <v>210</v>
      </c>
      <c r="C17" s="202"/>
      <c r="D17" s="203"/>
      <c r="E17" s="204"/>
      <c r="F17" s="205"/>
      <c r="G17" s="206"/>
      <c r="H17" s="112"/>
    </row>
    <row r="18" spans="1:8" ht="12.75">
      <c r="A18" s="200"/>
      <c r="B18" s="201"/>
      <c r="C18" s="202"/>
      <c r="D18" s="203"/>
      <c r="E18" s="204"/>
      <c r="F18" s="205"/>
      <c r="G18" s="206"/>
      <c r="H18" s="112"/>
    </row>
    <row r="19" spans="1:8" ht="12.75">
      <c r="A19" s="200"/>
      <c r="B19" s="201"/>
      <c r="C19" s="202"/>
      <c r="D19" s="203"/>
      <c r="E19" s="204"/>
      <c r="F19" s="205"/>
      <c r="G19" s="206"/>
      <c r="H19" s="112"/>
    </row>
  </sheetData>
  <mergeCells count="1">
    <mergeCell ref="A1:B1"/>
  </mergeCells>
  <printOptions/>
  <pageMargins left="0.5" right="0.25" top="1" bottom="1" header="0.5" footer="0.5"/>
  <pageSetup horizontalDpi="600" verticalDpi="600" orientation="portrait" paperSize="9" r:id="rId1"/>
  <headerFooter alignWithMargins="0">
    <oddHeader>&amp;Ca Nyíregyházi Állatpark látogatóközpontjának fejlesztése
GYENGEÁRAM KÖLTSÉGVETÉS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J1" sqref="J1:O16384"/>
    </sheetView>
  </sheetViews>
  <sheetFormatPr defaultColWidth="9.00390625" defaultRowHeight="12.75"/>
  <cols>
    <col min="1" max="1" width="4.50390625" style="5" customWidth="1"/>
    <col min="2" max="2" width="39.625" style="5" customWidth="1"/>
    <col min="3" max="3" width="7.625" style="6" bestFit="1" customWidth="1"/>
    <col min="4" max="4" width="11.375" style="5" customWidth="1"/>
    <col min="5" max="5" width="8.625" style="5" customWidth="1"/>
    <col min="6" max="6" width="7.00390625" style="5" customWidth="1"/>
    <col min="7" max="7" width="8.375" style="5" customWidth="1"/>
    <col min="8" max="8" width="9.125" style="1" customWidth="1"/>
    <col min="9" max="9" width="16.875" style="1" customWidth="1"/>
    <col min="10" max="16384" width="9.125" style="1" customWidth="1"/>
  </cols>
  <sheetData>
    <row r="1" spans="1:7" s="42" customFormat="1" ht="15" customHeight="1">
      <c r="A1" s="50" t="s">
        <v>153</v>
      </c>
      <c r="B1" s="4"/>
      <c r="C1" s="207"/>
      <c r="D1" s="51"/>
      <c r="E1" s="51"/>
      <c r="F1" s="51"/>
      <c r="G1" s="51"/>
    </row>
    <row r="2" spans="1:7" s="34" customFormat="1" ht="12.75">
      <c r="A2" s="208" t="s">
        <v>1</v>
      </c>
      <c r="B2" s="41" t="s">
        <v>26</v>
      </c>
      <c r="C2" s="41" t="s">
        <v>154</v>
      </c>
      <c r="D2" s="47" t="s">
        <v>22</v>
      </c>
      <c r="E2" s="47" t="s">
        <v>23</v>
      </c>
      <c r="F2" s="47" t="s">
        <v>32</v>
      </c>
      <c r="G2" s="47" t="s">
        <v>36</v>
      </c>
    </row>
    <row r="3" spans="1:8" ht="26.25">
      <c r="A3" s="132" t="s">
        <v>59</v>
      </c>
      <c r="B3" s="76" t="s">
        <v>155</v>
      </c>
      <c r="C3" s="236">
        <v>2</v>
      </c>
      <c r="D3" s="209"/>
      <c r="E3" s="209"/>
      <c r="F3" s="209">
        <f aca="true" t="shared" si="0" ref="F3:F17">C3*D3</f>
        <v>0</v>
      </c>
      <c r="G3" s="209">
        <f aca="true" t="shared" si="1" ref="G3:G17">C3*E3</f>
        <v>0</v>
      </c>
      <c r="H3" s="112"/>
    </row>
    <row r="4" spans="1:8" ht="12.75">
      <c r="A4" s="132" t="s">
        <v>74</v>
      </c>
      <c r="B4" s="17" t="s">
        <v>156</v>
      </c>
      <c r="C4" s="221">
        <v>1</v>
      </c>
      <c r="D4" s="49"/>
      <c r="E4" s="49"/>
      <c r="F4" s="48">
        <f>C4*D4</f>
        <v>0</v>
      </c>
      <c r="G4" s="48">
        <f>C4*E4</f>
        <v>0</v>
      </c>
      <c r="H4" s="149"/>
    </row>
    <row r="5" spans="1:7" ht="12.75">
      <c r="A5" s="132" t="s">
        <v>75</v>
      </c>
      <c r="B5" s="17" t="s">
        <v>159</v>
      </c>
      <c r="C5" s="211">
        <v>1</v>
      </c>
      <c r="D5" s="212"/>
      <c r="E5" s="212"/>
      <c r="F5" s="48">
        <f>C5*D5</f>
        <v>0</v>
      </c>
      <c r="G5" s="48">
        <f>C5*E5</f>
        <v>0</v>
      </c>
    </row>
    <row r="6" spans="1:8" ht="12.75">
      <c r="A6" s="132" t="s">
        <v>76</v>
      </c>
      <c r="B6" s="76" t="s">
        <v>172</v>
      </c>
      <c r="C6" s="221">
        <v>1</v>
      </c>
      <c r="D6" s="49"/>
      <c r="E6" s="49"/>
      <c r="F6" s="48">
        <f>C6*D6</f>
        <v>0</v>
      </c>
      <c r="G6" s="48">
        <f>C6*E6</f>
        <v>0</v>
      </c>
      <c r="H6" s="4"/>
    </row>
    <row r="7" spans="1:7" ht="12.75">
      <c r="A7" s="132" t="s">
        <v>77</v>
      </c>
      <c r="B7" s="213" t="s">
        <v>160</v>
      </c>
      <c r="C7" s="236">
        <v>10</v>
      </c>
      <c r="D7" s="214"/>
      <c r="E7" s="214"/>
      <c r="F7" s="214">
        <f t="shared" si="0"/>
        <v>0</v>
      </c>
      <c r="G7" s="214">
        <f t="shared" si="1"/>
        <v>0</v>
      </c>
    </row>
    <row r="8" spans="1:7" ht="12.75">
      <c r="A8" s="132" t="s">
        <v>78</v>
      </c>
      <c r="B8" s="213" t="s">
        <v>161</v>
      </c>
      <c r="C8" s="236">
        <v>24</v>
      </c>
      <c r="D8" s="214"/>
      <c r="E8" s="214"/>
      <c r="F8" s="214">
        <f t="shared" si="0"/>
        <v>0</v>
      </c>
      <c r="G8" s="214">
        <f t="shared" si="1"/>
        <v>0</v>
      </c>
    </row>
    <row r="9" spans="1:7" ht="39">
      <c r="A9" s="132" t="s">
        <v>79</v>
      </c>
      <c r="B9" s="73" t="s">
        <v>216</v>
      </c>
      <c r="C9" s="236">
        <v>5</v>
      </c>
      <c r="D9" s="214"/>
      <c r="E9" s="214"/>
      <c r="F9" s="214">
        <f t="shared" si="0"/>
        <v>0</v>
      </c>
      <c r="G9" s="214">
        <f t="shared" si="1"/>
        <v>0</v>
      </c>
    </row>
    <row r="10" spans="1:7" ht="12.75">
      <c r="A10" s="132" t="s">
        <v>80</v>
      </c>
      <c r="B10" s="73" t="s">
        <v>162</v>
      </c>
      <c r="C10" s="237">
        <v>60</v>
      </c>
      <c r="D10" s="214"/>
      <c r="E10" s="214"/>
      <c r="F10" s="214">
        <f t="shared" si="0"/>
        <v>0</v>
      </c>
      <c r="G10" s="214">
        <f t="shared" si="1"/>
        <v>0</v>
      </c>
    </row>
    <row r="11" spans="1:8" ht="12.75">
      <c r="A11" s="132" t="s">
        <v>86</v>
      </c>
      <c r="B11" s="73" t="s">
        <v>163</v>
      </c>
      <c r="C11" s="237">
        <v>220</v>
      </c>
      <c r="D11" s="214"/>
      <c r="E11" s="214"/>
      <c r="F11" s="214">
        <f t="shared" si="0"/>
        <v>0</v>
      </c>
      <c r="G11" s="214">
        <f t="shared" si="1"/>
        <v>0</v>
      </c>
      <c r="H11" s="112"/>
    </row>
    <row r="12" spans="1:8" ht="26.25">
      <c r="A12" s="132" t="s">
        <v>87</v>
      </c>
      <c r="B12" s="25" t="s">
        <v>181</v>
      </c>
      <c r="C12" s="236">
        <v>1</v>
      </c>
      <c r="D12" s="209"/>
      <c r="E12" s="209"/>
      <c r="F12" s="209">
        <f t="shared" si="0"/>
        <v>0</v>
      </c>
      <c r="G12" s="209">
        <f t="shared" si="1"/>
        <v>0</v>
      </c>
      <c r="H12" s="112"/>
    </row>
    <row r="13" spans="1:8" ht="26.25">
      <c r="A13" s="132" t="s">
        <v>92</v>
      </c>
      <c r="B13" s="25" t="s">
        <v>182</v>
      </c>
      <c r="C13" s="236">
        <v>1</v>
      </c>
      <c r="D13" s="209"/>
      <c r="E13" s="209"/>
      <c r="F13" s="209">
        <f>C13*D13</f>
        <v>0</v>
      </c>
      <c r="G13" s="209">
        <f>C13*E13</f>
        <v>0</v>
      </c>
      <c r="H13" s="112"/>
    </row>
    <row r="14" spans="1:8" ht="39">
      <c r="A14" s="132" t="s">
        <v>178</v>
      </c>
      <c r="B14" s="16" t="s">
        <v>164</v>
      </c>
      <c r="C14" s="211">
        <v>1</v>
      </c>
      <c r="D14" s="23"/>
      <c r="E14" s="23"/>
      <c r="F14" s="48">
        <f>C14*D14</f>
        <v>0</v>
      </c>
      <c r="G14" s="48">
        <f>C14*E14</f>
        <v>0</v>
      </c>
      <c r="H14" s="112"/>
    </row>
    <row r="15" spans="1:8" ht="12.75">
      <c r="A15" s="132" t="s">
        <v>179</v>
      </c>
      <c r="B15" s="25" t="s">
        <v>125</v>
      </c>
      <c r="C15" s="237">
        <v>50</v>
      </c>
      <c r="D15" s="209"/>
      <c r="E15" s="209"/>
      <c r="F15" s="209">
        <f t="shared" si="0"/>
        <v>0</v>
      </c>
      <c r="G15" s="209">
        <f t="shared" si="1"/>
        <v>0</v>
      </c>
      <c r="H15" s="112"/>
    </row>
    <row r="16" spans="1:8" ht="26.25">
      <c r="A16" s="132" t="s">
        <v>217</v>
      </c>
      <c r="B16" s="25" t="s">
        <v>165</v>
      </c>
      <c r="C16" s="239">
        <v>1</v>
      </c>
      <c r="D16" s="209"/>
      <c r="E16" s="209"/>
      <c r="F16" s="209">
        <f t="shared" si="0"/>
        <v>0</v>
      </c>
      <c r="G16" s="209">
        <f t="shared" si="1"/>
        <v>0</v>
      </c>
      <c r="H16" s="112"/>
    </row>
    <row r="17" spans="1:7" s="112" customFormat="1" ht="12.75">
      <c r="A17" s="132" t="s">
        <v>218</v>
      </c>
      <c r="B17" s="25" t="s">
        <v>166</v>
      </c>
      <c r="C17" s="239">
        <v>1</v>
      </c>
      <c r="D17" s="209"/>
      <c r="E17" s="209"/>
      <c r="F17" s="209">
        <f t="shared" si="0"/>
        <v>0</v>
      </c>
      <c r="G17" s="209">
        <f t="shared" si="1"/>
        <v>0</v>
      </c>
    </row>
    <row r="18" spans="1:8" ht="12.75">
      <c r="A18" s="208"/>
      <c r="B18" s="41" t="s">
        <v>126</v>
      </c>
      <c r="C18" s="188"/>
      <c r="D18" s="47"/>
      <c r="E18" s="47"/>
      <c r="F18" s="47">
        <f>SUM(F3:F17)</f>
        <v>0</v>
      </c>
      <c r="G18" s="47"/>
      <c r="H18" s="112"/>
    </row>
    <row r="19" spans="1:7" s="26" customFormat="1" ht="12.75">
      <c r="A19" s="41"/>
      <c r="B19" s="41" t="s">
        <v>127</v>
      </c>
      <c r="C19" s="41"/>
      <c r="D19" s="47"/>
      <c r="E19" s="47"/>
      <c r="F19" s="47"/>
      <c r="G19" s="47">
        <f>SUM(G3:G17)</f>
        <v>0</v>
      </c>
    </row>
    <row r="20" spans="1:7" s="26" customFormat="1" ht="12.75">
      <c r="A20" s="41"/>
      <c r="B20" s="41" t="s">
        <v>128</v>
      </c>
      <c r="C20" s="41"/>
      <c r="D20" s="47"/>
      <c r="E20" s="47"/>
      <c r="F20" s="47"/>
      <c r="G20" s="47">
        <f>SUM(F18:G19)</f>
        <v>0</v>
      </c>
    </row>
    <row r="21" spans="1:7" s="2" customFormat="1" ht="12.75">
      <c r="A21" s="41"/>
      <c r="B21" s="41"/>
      <c r="C21" s="41"/>
      <c r="D21" s="47"/>
      <c r="E21" s="47"/>
      <c r="F21" s="47"/>
      <c r="G21" s="47"/>
    </row>
    <row r="22" spans="1:7" ht="12.75">
      <c r="A22" s="41"/>
      <c r="B22" s="41" t="s">
        <v>167</v>
      </c>
      <c r="C22" s="41"/>
      <c r="D22" s="47"/>
      <c r="E22" s="47"/>
      <c r="F22" s="47"/>
      <c r="G22" s="47"/>
    </row>
    <row r="23" spans="1:7" s="26" customFormat="1" ht="52.5">
      <c r="A23" s="216"/>
      <c r="B23" s="16" t="s">
        <v>186</v>
      </c>
      <c r="C23" s="215">
        <v>1</v>
      </c>
      <c r="D23" s="23"/>
      <c r="E23" s="23"/>
      <c r="F23" s="48">
        <f>C23*D23</f>
        <v>0</v>
      </c>
      <c r="G23" s="48">
        <f>C23*E23</f>
        <v>0</v>
      </c>
    </row>
    <row r="38" spans="1:8" ht="12.75">
      <c r="A38" s="22">
        <v>3</v>
      </c>
      <c r="B38" s="76" t="s">
        <v>157</v>
      </c>
      <c r="C38" s="218">
        <v>2</v>
      </c>
      <c r="D38" s="49">
        <v>8650</v>
      </c>
      <c r="E38" s="49">
        <v>300</v>
      </c>
      <c r="F38" s="48">
        <f>C38*D38</f>
        <v>17300</v>
      </c>
      <c r="G38" s="48">
        <f>C38*E38</f>
        <v>600</v>
      </c>
      <c r="H38" s="112"/>
    </row>
    <row r="39" spans="1:8" ht="12.75">
      <c r="A39" s="21">
        <v>4</v>
      </c>
      <c r="B39" s="210" t="s">
        <v>158</v>
      </c>
      <c r="C39" s="217">
        <v>1</v>
      </c>
      <c r="D39" s="209">
        <v>8160</v>
      </c>
      <c r="E39" s="209">
        <v>1500</v>
      </c>
      <c r="F39" s="209">
        <f>C39*D39</f>
        <v>8160</v>
      </c>
      <c r="G39" s="209">
        <f>C39*E39</f>
        <v>1500</v>
      </c>
      <c r="H39" s="112"/>
    </row>
  </sheetData>
  <printOptions/>
  <pageMargins left="0.5" right="0.25" top="1" bottom="1" header="0.5" footer="0.5"/>
  <pageSetup horizontalDpi="600" verticalDpi="600" orientation="portrait" paperSize="9" r:id="rId1"/>
  <headerFooter alignWithMargins="0">
    <oddHeader>&amp;Ca Nyíregyházi Állatpark látogatóközpontjának fejlesztése
GYENGEÁRAM KÖLTSÉGVETÉS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21" sqref="B21"/>
    </sheetView>
  </sheetViews>
  <sheetFormatPr defaultColWidth="9.00390625" defaultRowHeight="12.75"/>
  <cols>
    <col min="1" max="1" width="4.50390625" style="5" customWidth="1"/>
    <col min="2" max="2" width="41.125" style="5" customWidth="1"/>
    <col min="3" max="3" width="7.625" style="6" bestFit="1" customWidth="1"/>
    <col min="4" max="4" width="10.00390625" style="5" customWidth="1"/>
    <col min="5" max="5" width="7.125" style="5" bestFit="1" customWidth="1"/>
    <col min="6" max="6" width="6.625" style="5" customWidth="1"/>
    <col min="7" max="7" width="6.00390625" style="5" customWidth="1"/>
    <col min="8" max="9" width="9.125" style="1" customWidth="1"/>
    <col min="10" max="10" width="4.00390625" style="1" customWidth="1"/>
    <col min="11" max="16384" width="9.125" style="1" customWidth="1"/>
  </cols>
  <sheetData>
    <row r="1" spans="1:7" ht="12.75">
      <c r="A1" s="36" t="s">
        <v>132</v>
      </c>
      <c r="B1" s="91"/>
      <c r="C1" s="91"/>
      <c r="D1" s="184"/>
      <c r="E1" s="184"/>
      <c r="F1" s="91"/>
      <c r="G1" s="91"/>
    </row>
    <row r="2" spans="1:7" s="89" customFormat="1" ht="12.75">
      <c r="A2" s="10" t="s">
        <v>1</v>
      </c>
      <c r="B2" s="20" t="s">
        <v>4</v>
      </c>
      <c r="C2" s="11" t="s">
        <v>5</v>
      </c>
      <c r="D2" s="12" t="s">
        <v>22</v>
      </c>
      <c r="E2" s="12" t="s">
        <v>23</v>
      </c>
      <c r="F2" s="12" t="s">
        <v>32</v>
      </c>
      <c r="G2" s="12" t="s">
        <v>36</v>
      </c>
    </row>
    <row r="3" spans="1:7" s="89" customFormat="1" ht="12.75">
      <c r="A3" s="185">
        <v>1</v>
      </c>
      <c r="B3" s="54" t="s">
        <v>129</v>
      </c>
      <c r="C3" s="186"/>
      <c r="D3" s="23"/>
      <c r="E3" s="23"/>
      <c r="F3" s="52"/>
      <c r="G3" s="52"/>
    </row>
    <row r="4" spans="1:8" s="89" customFormat="1" ht="78.75">
      <c r="A4" s="135" t="s">
        <v>59</v>
      </c>
      <c r="B4" s="86" t="s">
        <v>187</v>
      </c>
      <c r="C4" s="239">
        <v>2</v>
      </c>
      <c r="D4" s="87"/>
      <c r="E4" s="23"/>
      <c r="F4" s="48">
        <f aca="true" t="shared" si="0" ref="F4:F9">C4*D4</f>
        <v>0</v>
      </c>
      <c r="G4" s="48">
        <f aca="true" t="shared" si="1" ref="G4:G9">C4*E4</f>
        <v>0</v>
      </c>
      <c r="H4" s="111"/>
    </row>
    <row r="5" spans="1:8" s="89" customFormat="1" ht="39">
      <c r="A5" s="135" t="s">
        <v>74</v>
      </c>
      <c r="B5" s="86" t="s">
        <v>188</v>
      </c>
      <c r="C5" s="239">
        <v>2</v>
      </c>
      <c r="D5" s="87"/>
      <c r="E5" s="23"/>
      <c r="F5" s="48">
        <f t="shared" si="0"/>
        <v>0</v>
      </c>
      <c r="G5" s="48">
        <f t="shared" si="1"/>
        <v>0</v>
      </c>
      <c r="H5" s="111"/>
    </row>
    <row r="6" spans="1:7" s="4" customFormat="1" ht="12.75">
      <c r="A6" s="135" t="s">
        <v>75</v>
      </c>
      <c r="B6" s="187" t="s">
        <v>219</v>
      </c>
      <c r="C6" s="237">
        <v>30</v>
      </c>
      <c r="D6" s="87"/>
      <c r="E6" s="23"/>
      <c r="F6" s="48">
        <f t="shared" si="0"/>
        <v>0</v>
      </c>
      <c r="G6" s="48">
        <f t="shared" si="1"/>
        <v>0</v>
      </c>
    </row>
    <row r="7" spans="1:7" s="4" customFormat="1" ht="26.25">
      <c r="A7" s="135" t="s">
        <v>76</v>
      </c>
      <c r="B7" s="86" t="s">
        <v>130</v>
      </c>
      <c r="C7" s="239">
        <v>2</v>
      </c>
      <c r="D7" s="87"/>
      <c r="E7" s="23"/>
      <c r="F7" s="48">
        <f t="shared" si="0"/>
        <v>0</v>
      </c>
      <c r="G7" s="48">
        <f t="shared" si="1"/>
        <v>0</v>
      </c>
    </row>
    <row r="8" spans="1:7" s="4" customFormat="1" ht="12.75">
      <c r="A8" s="135" t="s">
        <v>77</v>
      </c>
      <c r="B8" s="86" t="s">
        <v>131</v>
      </c>
      <c r="C8" s="239">
        <v>2</v>
      </c>
      <c r="D8" s="87"/>
      <c r="E8" s="23"/>
      <c r="F8" s="48">
        <f t="shared" si="0"/>
        <v>0</v>
      </c>
      <c r="G8" s="48">
        <f t="shared" si="1"/>
        <v>0</v>
      </c>
    </row>
    <row r="9" spans="1:7" s="4" customFormat="1" ht="12.75">
      <c r="A9" s="135" t="s">
        <v>78</v>
      </c>
      <c r="B9" s="25" t="s">
        <v>125</v>
      </c>
      <c r="C9" s="237">
        <v>20</v>
      </c>
      <c r="D9" s="87"/>
      <c r="E9" s="23"/>
      <c r="F9" s="48">
        <f t="shared" si="0"/>
        <v>0</v>
      </c>
      <c r="G9" s="48">
        <f t="shared" si="1"/>
        <v>0</v>
      </c>
    </row>
    <row r="10" spans="1:7" s="89" customFormat="1" ht="12.75">
      <c r="A10" s="21" t="s">
        <v>48</v>
      </c>
      <c r="B10" s="41" t="s">
        <v>126</v>
      </c>
      <c r="C10" s="188"/>
      <c r="D10" s="47"/>
      <c r="E10" s="47"/>
      <c r="F10" s="47">
        <f>SUM(F4:F9)</f>
        <v>0</v>
      </c>
      <c r="G10" s="47"/>
    </row>
    <row r="11" spans="1:7" s="89" customFormat="1" ht="12.75">
      <c r="A11" s="41"/>
      <c r="B11" s="41" t="s">
        <v>127</v>
      </c>
      <c r="C11" s="41"/>
      <c r="D11" s="47"/>
      <c r="E11" s="47"/>
      <c r="F11" s="47"/>
      <c r="G11" s="47">
        <f>SUM(G4:G10)</f>
        <v>0</v>
      </c>
    </row>
    <row r="12" spans="1:7" s="89" customFormat="1" ht="12.75">
      <c r="A12" s="41"/>
      <c r="B12" s="41" t="s">
        <v>128</v>
      </c>
      <c r="C12" s="41"/>
      <c r="D12" s="47"/>
      <c r="E12" s="47"/>
      <c r="F12" s="47"/>
      <c r="G12" s="47">
        <f>SUM(F10:G11)</f>
        <v>0</v>
      </c>
    </row>
    <row r="13" spans="1:7" s="89" customFormat="1" ht="12.75">
      <c r="A13" s="189"/>
      <c r="B13" s="189"/>
      <c r="C13" s="189"/>
      <c r="D13" s="97"/>
      <c r="E13" s="97"/>
      <c r="F13" s="97"/>
      <c r="G13" s="97"/>
    </row>
    <row r="14" spans="1:7" s="89" customFormat="1" ht="12.75">
      <c r="A14" s="189"/>
      <c r="B14" s="189"/>
      <c r="C14" s="189"/>
      <c r="D14" s="97"/>
      <c r="E14" s="97"/>
      <c r="F14" s="97"/>
      <c r="G14" s="97"/>
    </row>
  </sheetData>
  <printOptions/>
  <pageMargins left="0.5" right="0.37" top="1" bottom="1" header="0.5" footer="0.5"/>
  <pageSetup horizontalDpi="600" verticalDpi="600" orientation="portrait" paperSize="9" r:id="rId2"/>
  <headerFooter alignWithMargins="0">
    <oddHeader>&amp;Ca Nyíregyházi Állatpark látogatóközpontjának fejlesztése
GYENGEÁRAM KÖLTSÉGVETÉS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4">
      <selection activeCell="B16" sqref="B16"/>
    </sheetView>
  </sheetViews>
  <sheetFormatPr defaultColWidth="9.00390625" defaultRowHeight="12.75"/>
  <cols>
    <col min="1" max="1" width="4.50390625" style="5" customWidth="1"/>
    <col min="2" max="2" width="39.625" style="5" customWidth="1"/>
    <col min="3" max="3" width="7.625" style="6" bestFit="1" customWidth="1"/>
    <col min="4" max="4" width="9.625" style="5" customWidth="1"/>
    <col min="5" max="5" width="8.50390625" style="5" customWidth="1"/>
    <col min="6" max="6" width="6.875" style="5" customWidth="1"/>
    <col min="7" max="7" width="6.125" style="5" customWidth="1"/>
    <col min="8" max="8" width="7.50390625" style="1" customWidth="1"/>
    <col min="9" max="9" width="10.50390625" style="1" customWidth="1"/>
    <col min="10" max="10" width="10.125" style="1" customWidth="1"/>
    <col min="11" max="11" width="9.50390625" style="1" customWidth="1"/>
    <col min="12" max="16384" width="9.125" style="1" customWidth="1"/>
  </cols>
  <sheetData>
    <row r="1" spans="1:7" s="42" customFormat="1" ht="15" customHeight="1">
      <c r="A1" s="242" t="s">
        <v>192</v>
      </c>
      <c r="B1" s="243"/>
      <c r="C1" s="243"/>
      <c r="D1" s="243"/>
      <c r="E1" s="243"/>
      <c r="F1" s="243"/>
      <c r="G1" s="243"/>
    </row>
    <row r="2" spans="1:7" s="34" customFormat="1" ht="12.75">
      <c r="A2" s="10" t="s">
        <v>8</v>
      </c>
      <c r="B2" s="20" t="s">
        <v>4</v>
      </c>
      <c r="C2" s="11" t="s">
        <v>5</v>
      </c>
      <c r="D2" s="12" t="s">
        <v>30</v>
      </c>
      <c r="E2" s="12" t="s">
        <v>31</v>
      </c>
      <c r="F2" s="12" t="s">
        <v>32</v>
      </c>
      <c r="G2" s="12" t="s">
        <v>33</v>
      </c>
    </row>
    <row r="3" spans="1:10" ht="26.25">
      <c r="A3" s="135" t="s">
        <v>59</v>
      </c>
      <c r="B3" s="244" t="s">
        <v>193</v>
      </c>
      <c r="C3" s="258">
        <v>4</v>
      </c>
      <c r="D3" s="48"/>
      <c r="E3" s="48"/>
      <c r="F3" s="48">
        <f aca="true" t="shared" si="0" ref="F3:F21">SUM(C3*D3)</f>
        <v>0</v>
      </c>
      <c r="G3" s="48">
        <f aca="true" t="shared" si="1" ref="G3:G9">SUM(C3*E3)</f>
        <v>0</v>
      </c>
      <c r="H3" s="112"/>
      <c r="J3"/>
    </row>
    <row r="4" spans="1:10" ht="26.25">
      <c r="A4" s="135" t="s">
        <v>74</v>
      </c>
      <c r="B4" s="244" t="s">
        <v>194</v>
      </c>
      <c r="C4" s="258">
        <v>2</v>
      </c>
      <c r="D4" s="48"/>
      <c r="E4" s="48"/>
      <c r="F4" s="48">
        <f t="shared" si="0"/>
        <v>0</v>
      </c>
      <c r="G4" s="48">
        <f t="shared" si="1"/>
        <v>0</v>
      </c>
      <c r="H4" s="149"/>
      <c r="J4" s="197"/>
    </row>
    <row r="5" spans="1:7" s="26" customFormat="1" ht="12.75">
      <c r="A5" s="135" t="s">
        <v>75</v>
      </c>
      <c r="B5" s="245" t="s">
        <v>195</v>
      </c>
      <c r="C5" s="258">
        <v>4</v>
      </c>
      <c r="D5" s="48"/>
      <c r="E5" s="48"/>
      <c r="F5" s="48">
        <f t="shared" si="0"/>
        <v>0</v>
      </c>
      <c r="G5" s="48">
        <f t="shared" si="1"/>
        <v>0</v>
      </c>
    </row>
    <row r="6" spans="1:10" ht="52.5">
      <c r="A6" s="135" t="s">
        <v>76</v>
      </c>
      <c r="B6" s="244" t="s">
        <v>226</v>
      </c>
      <c r="C6" s="258">
        <v>3</v>
      </c>
      <c r="D6" s="49"/>
      <c r="E6" s="49"/>
      <c r="F6" s="48">
        <f t="shared" si="0"/>
        <v>0</v>
      </c>
      <c r="G6" s="48">
        <f t="shared" si="1"/>
        <v>0</v>
      </c>
      <c r="H6" s="112"/>
      <c r="J6" s="197"/>
    </row>
    <row r="7" spans="1:7" ht="26.25">
      <c r="A7" s="135" t="s">
        <v>77</v>
      </c>
      <c r="B7" s="244" t="s">
        <v>224</v>
      </c>
      <c r="C7" s="258">
        <v>2</v>
      </c>
      <c r="D7" s="48"/>
      <c r="E7" s="48"/>
      <c r="F7" s="48">
        <f t="shared" si="0"/>
        <v>0</v>
      </c>
      <c r="G7" s="48">
        <f t="shared" si="1"/>
        <v>0</v>
      </c>
    </row>
    <row r="8" spans="1:7" ht="39">
      <c r="A8" s="135" t="s">
        <v>78</v>
      </c>
      <c r="B8" s="244" t="s">
        <v>225</v>
      </c>
      <c r="C8" s="258">
        <v>2</v>
      </c>
      <c r="D8" s="48"/>
      <c r="E8" s="48"/>
      <c r="F8" s="48">
        <f>SUM(C8*D8)</f>
        <v>0</v>
      </c>
      <c r="G8" s="48">
        <f>SUM(C8*E8)</f>
        <v>0</v>
      </c>
    </row>
    <row r="9" spans="1:7" ht="12.75">
      <c r="A9" s="135" t="s">
        <v>79</v>
      </c>
      <c r="B9" s="246" t="s">
        <v>196</v>
      </c>
      <c r="C9" s="257">
        <v>2</v>
      </c>
      <c r="D9" s="247"/>
      <c r="E9" s="247"/>
      <c r="F9" s="48">
        <f t="shared" si="0"/>
        <v>0</v>
      </c>
      <c r="G9" s="48">
        <f t="shared" si="1"/>
        <v>0</v>
      </c>
    </row>
    <row r="10" spans="1:7" ht="12.75">
      <c r="A10" s="22">
        <v>2</v>
      </c>
      <c r="B10" s="248" t="s">
        <v>197</v>
      </c>
      <c r="C10" s="249"/>
      <c r="D10" s="48"/>
      <c r="E10" s="48"/>
      <c r="F10" s="48"/>
      <c r="G10" s="48" t="s">
        <v>48</v>
      </c>
    </row>
    <row r="11" spans="1:7" ht="12.75">
      <c r="A11" s="135" t="s">
        <v>81</v>
      </c>
      <c r="B11" s="161" t="s">
        <v>198</v>
      </c>
      <c r="C11" s="257">
        <v>1</v>
      </c>
      <c r="D11" s="48"/>
      <c r="E11" s="48"/>
      <c r="F11" s="48">
        <f t="shared" si="0"/>
        <v>0</v>
      </c>
      <c r="G11" s="48">
        <f aca="true" t="shared" si="2" ref="G11:G21">SUM(C11*E11)</f>
        <v>0</v>
      </c>
    </row>
    <row r="12" spans="1:8" ht="12.75">
      <c r="A12" s="135" t="s">
        <v>61</v>
      </c>
      <c r="B12" s="244" t="s">
        <v>199</v>
      </c>
      <c r="C12" s="258">
        <v>1</v>
      </c>
      <c r="D12" s="250"/>
      <c r="E12" s="48"/>
      <c r="F12" s="48">
        <f t="shared" si="0"/>
        <v>0</v>
      </c>
      <c r="G12" s="48">
        <f t="shared" si="2"/>
        <v>0</v>
      </c>
      <c r="H12" s="112"/>
    </row>
    <row r="13" spans="1:8" ht="26.25">
      <c r="A13" s="135" t="s">
        <v>62</v>
      </c>
      <c r="B13" s="167" t="s">
        <v>223</v>
      </c>
      <c r="C13" s="236">
        <v>1</v>
      </c>
      <c r="D13" s="74"/>
      <c r="E13" s="48"/>
      <c r="F13" s="48">
        <f t="shared" si="0"/>
        <v>0</v>
      </c>
      <c r="G13" s="48">
        <f t="shared" si="2"/>
        <v>0</v>
      </c>
      <c r="H13" s="112"/>
    </row>
    <row r="14" spans="1:8" ht="12.75">
      <c r="A14" s="135" t="s">
        <v>93</v>
      </c>
      <c r="B14" s="86" t="s">
        <v>200</v>
      </c>
      <c r="C14" s="257">
        <v>1</v>
      </c>
      <c r="D14" s="48"/>
      <c r="E14" s="48"/>
      <c r="F14" s="48">
        <f t="shared" si="0"/>
        <v>0</v>
      </c>
      <c r="G14" s="48">
        <f t="shared" si="2"/>
        <v>0</v>
      </c>
      <c r="H14" s="112"/>
    </row>
    <row r="15" spans="1:8" ht="26.25">
      <c r="A15" s="135" t="s">
        <v>94</v>
      </c>
      <c r="B15" s="251" t="s">
        <v>201</v>
      </c>
      <c r="C15" s="257">
        <v>100</v>
      </c>
      <c r="D15" s="48"/>
      <c r="E15" s="48"/>
      <c r="F15" s="48">
        <f t="shared" si="0"/>
        <v>0</v>
      </c>
      <c r="G15" s="48">
        <f t="shared" si="2"/>
        <v>0</v>
      </c>
      <c r="H15" s="112"/>
    </row>
    <row r="16" spans="1:8" ht="12.75">
      <c r="A16" s="135" t="s">
        <v>95</v>
      </c>
      <c r="B16" s="252" t="s">
        <v>202</v>
      </c>
      <c r="C16" s="259">
        <v>120</v>
      </c>
      <c r="D16" s="48"/>
      <c r="E16" s="48"/>
      <c r="F16" s="48">
        <f t="shared" si="0"/>
        <v>0</v>
      </c>
      <c r="G16" s="48">
        <f t="shared" si="2"/>
        <v>0</v>
      </c>
      <c r="H16" s="112"/>
    </row>
    <row r="17" spans="1:8" ht="26.25">
      <c r="A17" s="135" t="s">
        <v>96</v>
      </c>
      <c r="B17" s="25" t="s">
        <v>203</v>
      </c>
      <c r="C17" s="259">
        <v>50</v>
      </c>
      <c r="D17" s="48"/>
      <c r="E17" s="48"/>
      <c r="F17" s="48">
        <f t="shared" si="0"/>
        <v>0</v>
      </c>
      <c r="G17" s="48">
        <f t="shared" si="2"/>
        <v>0</v>
      </c>
      <c r="H17" s="112"/>
    </row>
    <row r="18" spans="1:7" s="112" customFormat="1" ht="12.75">
      <c r="A18" s="135" t="s">
        <v>204</v>
      </c>
      <c r="B18" s="253" t="s">
        <v>205</v>
      </c>
      <c r="C18" s="260">
        <v>1</v>
      </c>
      <c r="D18" s="48"/>
      <c r="E18" s="48"/>
      <c r="F18" s="48">
        <f t="shared" si="0"/>
        <v>0</v>
      </c>
      <c r="G18" s="48">
        <f t="shared" si="2"/>
        <v>0</v>
      </c>
    </row>
    <row r="19" spans="1:8" ht="26.25">
      <c r="A19" s="135" t="s">
        <v>97</v>
      </c>
      <c r="B19" s="254" t="s">
        <v>206</v>
      </c>
      <c r="C19" s="260">
        <v>1</v>
      </c>
      <c r="D19" s="48"/>
      <c r="E19" s="48"/>
      <c r="F19" s="48">
        <f t="shared" si="0"/>
        <v>0</v>
      </c>
      <c r="G19" s="48">
        <f t="shared" si="2"/>
        <v>0</v>
      </c>
      <c r="H19" s="112"/>
    </row>
    <row r="20" spans="1:7" s="26" customFormat="1" ht="12.75">
      <c r="A20" s="135" t="s">
        <v>98</v>
      </c>
      <c r="B20" s="254" t="s">
        <v>207</v>
      </c>
      <c r="C20" s="257">
        <v>1</v>
      </c>
      <c r="D20" s="255"/>
      <c r="E20" s="255"/>
      <c r="F20" s="48">
        <f t="shared" si="0"/>
        <v>0</v>
      </c>
      <c r="G20" s="48">
        <f t="shared" si="2"/>
        <v>0</v>
      </c>
    </row>
    <row r="21" spans="1:7" s="26" customFormat="1" ht="12.75">
      <c r="A21" s="135" t="s">
        <v>208</v>
      </c>
      <c r="B21" s="254" t="s">
        <v>209</v>
      </c>
      <c r="C21" s="257">
        <v>1</v>
      </c>
      <c r="D21" s="255"/>
      <c r="E21" s="255"/>
      <c r="F21" s="48">
        <f t="shared" si="0"/>
        <v>0</v>
      </c>
      <c r="G21" s="48">
        <f t="shared" si="2"/>
        <v>0</v>
      </c>
    </row>
    <row r="22" spans="1:7" ht="12.75">
      <c r="A22" s="135"/>
      <c r="B22" s="265" t="s">
        <v>3</v>
      </c>
      <c r="C22" s="262"/>
      <c r="D22" s="263"/>
      <c r="E22" s="263"/>
      <c r="F22" s="264">
        <f>SUM(F3:F21)</f>
        <v>0</v>
      </c>
      <c r="G22" s="264" t="s">
        <v>48</v>
      </c>
    </row>
    <row r="23" spans="1:7" ht="12.75">
      <c r="A23" s="46"/>
      <c r="B23" s="265" t="s">
        <v>2</v>
      </c>
      <c r="C23" s="262"/>
      <c r="D23" s="263"/>
      <c r="E23" s="263"/>
      <c r="F23" s="264" t="s">
        <v>48</v>
      </c>
      <c r="G23" s="264">
        <f>SUM(G3:G22)</f>
        <v>0</v>
      </c>
    </row>
    <row r="24" spans="1:8" s="43" customFormat="1" ht="12.75">
      <c r="A24" s="46"/>
      <c r="B24" s="267" t="s">
        <v>12</v>
      </c>
      <c r="C24" s="265"/>
      <c r="D24" s="266"/>
      <c r="E24" s="266"/>
      <c r="F24" s="264" t="s">
        <v>48</v>
      </c>
      <c r="G24" s="264">
        <f>F22+G23</f>
        <v>0</v>
      </c>
      <c r="H24" s="40"/>
    </row>
  </sheetData>
  <printOptions/>
  <pageMargins left="0.5" right="0.25" top="1" bottom="1" header="0.5" footer="0.5"/>
  <pageSetup horizontalDpi="600" verticalDpi="600" orientation="portrait" paperSize="9" r:id="rId1"/>
  <headerFooter alignWithMargins="0">
    <oddHeader>&amp;Ca Nyíregyházi Állatpark látogatóközpontjának fejlesztése
GYENGEÁRAM KÖLTSÉGVETÉS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4.25390625" style="5" customWidth="1"/>
    <col min="2" max="2" width="46.875" style="5" customWidth="1"/>
    <col min="3" max="3" width="7.125" style="6" customWidth="1"/>
    <col min="4" max="4" width="9.50390625" style="5" customWidth="1"/>
    <col min="5" max="5" width="8.50390625" style="5" bestFit="1" customWidth="1"/>
    <col min="6" max="6" width="7.875" style="5" customWidth="1"/>
    <col min="7" max="7" width="8.50390625" style="5" customWidth="1"/>
    <col min="8" max="16384" width="9.125" style="1" customWidth="1"/>
  </cols>
  <sheetData>
    <row r="1" spans="1:7" ht="12.75">
      <c r="A1" s="37" t="s">
        <v>25</v>
      </c>
      <c r="B1" s="37"/>
      <c r="C1" s="190"/>
      <c r="D1" s="37"/>
      <c r="E1" s="37"/>
      <c r="F1" s="37"/>
      <c r="G1" s="37"/>
    </row>
    <row r="2" spans="1:7" ht="26.25">
      <c r="A2" s="10" t="s">
        <v>1</v>
      </c>
      <c r="B2" s="20" t="s">
        <v>4</v>
      </c>
      <c r="C2" s="11" t="s">
        <v>5</v>
      </c>
      <c r="D2" s="12" t="s">
        <v>22</v>
      </c>
      <c r="E2" s="12" t="s">
        <v>23</v>
      </c>
      <c r="F2" s="12" t="s">
        <v>6</v>
      </c>
      <c r="G2" s="12" t="s">
        <v>7</v>
      </c>
    </row>
    <row r="3" spans="1:7" ht="12.75">
      <c r="A3" s="133" t="s">
        <v>73</v>
      </c>
      <c r="B3" s="50" t="s">
        <v>99</v>
      </c>
      <c r="C3" s="11"/>
      <c r="D3" s="12"/>
      <c r="E3" s="12"/>
      <c r="F3" s="12"/>
      <c r="G3" s="12"/>
    </row>
    <row r="4" spans="1:7" s="2" customFormat="1" ht="52.5">
      <c r="A4" s="135" t="s">
        <v>59</v>
      </c>
      <c r="B4" s="136" t="s">
        <v>100</v>
      </c>
      <c r="C4" s="165">
        <v>400</v>
      </c>
      <c r="D4" s="48"/>
      <c r="E4" s="48"/>
      <c r="F4" s="74">
        <f>C4*D4</f>
        <v>0</v>
      </c>
      <c r="G4" s="74">
        <f>C4*E4</f>
        <v>0</v>
      </c>
    </row>
    <row r="5" spans="1:7" s="2" customFormat="1" ht="52.5">
      <c r="A5" s="135" t="s">
        <v>74</v>
      </c>
      <c r="B5" s="136" t="s">
        <v>101</v>
      </c>
      <c r="C5" s="165">
        <v>350</v>
      </c>
      <c r="D5" s="48"/>
      <c r="E5" s="48"/>
      <c r="F5" s="74">
        <f>C5*D5</f>
        <v>0</v>
      </c>
      <c r="G5" s="74">
        <f>C5*E5</f>
        <v>0</v>
      </c>
    </row>
    <row r="6" spans="1:7" ht="52.5">
      <c r="A6" s="135" t="s">
        <v>75</v>
      </c>
      <c r="B6" s="136" t="s">
        <v>102</v>
      </c>
      <c r="C6" s="165">
        <f>250</f>
        <v>250</v>
      </c>
      <c r="D6" s="49"/>
      <c r="E6" s="48"/>
      <c r="F6" s="48">
        <f>C6*D6</f>
        <v>0</v>
      </c>
      <c r="G6" s="48">
        <f>C6*E6</f>
        <v>0</v>
      </c>
    </row>
    <row r="7" spans="1:7" s="26" customFormat="1" ht="12.75">
      <c r="A7" s="135" t="s">
        <v>76</v>
      </c>
      <c r="B7" s="39" t="s">
        <v>58</v>
      </c>
      <c r="C7" s="261">
        <v>4</v>
      </c>
      <c r="D7" s="23"/>
      <c r="E7" s="23"/>
      <c r="F7" s="33">
        <f>C7*D7</f>
        <v>0</v>
      </c>
      <c r="G7" s="33">
        <f>C7*E7</f>
        <v>0</v>
      </c>
    </row>
    <row r="8" spans="1:7" s="220" customFormat="1" ht="12.75">
      <c r="A8" s="7">
        <v>2</v>
      </c>
      <c r="B8" s="191" t="s">
        <v>53</v>
      </c>
      <c r="C8" s="105"/>
      <c r="D8" s="219"/>
      <c r="E8" s="219"/>
      <c r="F8" s="219"/>
      <c r="G8" s="219"/>
    </row>
    <row r="9" spans="1:7" s="104" customFormat="1" ht="52.5">
      <c r="A9" s="135" t="s">
        <v>81</v>
      </c>
      <c r="B9" s="192" t="s">
        <v>168</v>
      </c>
      <c r="C9" s="166">
        <v>15</v>
      </c>
      <c r="D9" s="103"/>
      <c r="E9" s="103"/>
      <c r="F9" s="33">
        <f>C9*D9</f>
        <v>0</v>
      </c>
      <c r="G9" s="33">
        <f>C9*E9</f>
        <v>0</v>
      </c>
    </row>
    <row r="10" spans="1:7" s="220" customFormat="1" ht="39">
      <c r="A10" s="135" t="s">
        <v>61</v>
      </c>
      <c r="B10" s="192" t="s">
        <v>169</v>
      </c>
      <c r="C10" s="166">
        <f>C9*2</f>
        <v>30</v>
      </c>
      <c r="D10" s="33"/>
      <c r="E10" s="33"/>
      <c r="F10" s="33">
        <f>C10*D10</f>
        <v>0</v>
      </c>
      <c r="G10" s="33">
        <f>C10*E10</f>
        <v>0</v>
      </c>
    </row>
    <row r="11" spans="1:7" s="104" customFormat="1" ht="12.75">
      <c r="A11" s="135" t="s">
        <v>62</v>
      </c>
      <c r="B11" s="192" t="s">
        <v>170</v>
      </c>
      <c r="C11" s="106">
        <v>1</v>
      </c>
      <c r="D11" s="33"/>
      <c r="E11" s="33"/>
      <c r="F11" s="33">
        <f>C11*D11</f>
        <v>0</v>
      </c>
      <c r="G11" s="33">
        <f>C11*E11</f>
        <v>0</v>
      </c>
    </row>
    <row r="12" spans="1:7" s="26" customFormat="1" ht="12.75">
      <c r="A12" s="135" t="s">
        <v>93</v>
      </c>
      <c r="B12" s="39" t="s">
        <v>171</v>
      </c>
      <c r="C12" s="261">
        <v>1</v>
      </c>
      <c r="D12" s="23"/>
      <c r="E12" s="23"/>
      <c r="F12" s="33">
        <f>C12*D12</f>
        <v>0</v>
      </c>
      <c r="G12" s="33">
        <f>C12*E12</f>
        <v>0</v>
      </c>
    </row>
    <row r="13" spans="1:7" s="104" customFormat="1" ht="26.25">
      <c r="A13" s="135" t="s">
        <v>94</v>
      </c>
      <c r="B13" s="45" t="s">
        <v>54</v>
      </c>
      <c r="C13" s="106">
        <v>1</v>
      </c>
      <c r="D13" s="33"/>
      <c r="E13" s="33"/>
      <c r="F13" s="33">
        <f>C13*D13</f>
        <v>0</v>
      </c>
      <c r="G13" s="33">
        <f>C13*E13</f>
        <v>0</v>
      </c>
    </row>
    <row r="14" spans="1:7" s="2" customFormat="1" ht="12.75">
      <c r="A14" s="22"/>
      <c r="B14" s="9" t="s">
        <v>3</v>
      </c>
      <c r="C14" s="102"/>
      <c r="D14" s="13"/>
      <c r="E14" s="13"/>
      <c r="F14" s="75">
        <f>SUM(F4:F13)</f>
        <v>0</v>
      </c>
      <c r="G14" s="75"/>
    </row>
    <row r="15" spans="1:7" s="2" customFormat="1" ht="12.75">
      <c r="A15" s="22"/>
      <c r="B15" s="9" t="s">
        <v>2</v>
      </c>
      <c r="C15" s="102"/>
      <c r="D15" s="13"/>
      <c r="E15" s="13"/>
      <c r="F15" s="75"/>
      <c r="G15" s="75">
        <f>SUM(G4:G14)</f>
        <v>0</v>
      </c>
    </row>
    <row r="16" spans="1:7" s="2" customFormat="1" ht="12.75">
      <c r="A16" s="22"/>
      <c r="B16" s="9" t="s">
        <v>24</v>
      </c>
      <c r="C16" s="102"/>
      <c r="D16" s="13"/>
      <c r="E16" s="13"/>
      <c r="F16" s="75"/>
      <c r="G16" s="75">
        <f>F14+G15</f>
        <v>0</v>
      </c>
    </row>
    <row r="17" spans="1:7" s="2" customFormat="1" ht="12.75">
      <c r="A17" s="179"/>
      <c r="B17" s="36"/>
      <c r="C17" s="193"/>
      <c r="D17" s="180"/>
      <c r="E17" s="180"/>
      <c r="F17" s="181"/>
      <c r="G17" s="181"/>
    </row>
    <row r="18" spans="1:7" s="2" customFormat="1" ht="39">
      <c r="A18" s="179"/>
      <c r="B18" s="137" t="s">
        <v>220</v>
      </c>
      <c r="C18" s="193"/>
      <c r="D18" s="180"/>
      <c r="E18" s="180"/>
      <c r="F18" s="181"/>
      <c r="G18" s="181"/>
    </row>
    <row r="19" spans="1:7" s="2" customFormat="1" ht="12.75">
      <c r="A19" s="179"/>
      <c r="B19" s="36"/>
      <c r="C19" s="193"/>
      <c r="D19" s="180"/>
      <c r="E19" s="180"/>
      <c r="F19" s="181"/>
      <c r="G19" s="181"/>
    </row>
  </sheetData>
  <printOptions/>
  <pageMargins left="0.5" right="0.47" top="1" bottom="1" header="0.5" footer="0.5"/>
  <pageSetup horizontalDpi="600" verticalDpi="600" orientation="portrait" paperSize="9" r:id="rId1"/>
  <headerFooter alignWithMargins="0">
    <oddHeader>&amp;Ca Nyíregyházi Állatpark látogatóközpontjának fejlesztése
GYENGEÁRAM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KG</cp:lastModifiedBy>
  <cp:lastPrinted>2017-01-15T15:47:03Z</cp:lastPrinted>
  <dcterms:created xsi:type="dcterms:W3CDTF">2003-07-15T19:30:24Z</dcterms:created>
  <dcterms:modified xsi:type="dcterms:W3CDTF">2017-01-15T15:47:08Z</dcterms:modified>
  <cp:category/>
  <cp:version/>
  <cp:contentType/>
  <cp:contentStatus/>
</cp:coreProperties>
</file>